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140" yWindow="660" windowWidth="28040" windowHeight="16020" tabRatio="600" firstSheet="0" activeTab="1" autoFilterDateGrouping="1"/>
  </bookViews>
  <sheets>
    <sheet xmlns:r="http://schemas.openxmlformats.org/officeDocument/2006/relationships" name="Legend" sheetId="1" state="visible" r:id="rId1"/>
    <sheet xmlns:r="http://schemas.openxmlformats.org/officeDocument/2006/relationships" name="PicCarBudget" sheetId="2" state="visible" r:id="rId2"/>
    <sheet xmlns:r="http://schemas.openxmlformats.org/officeDocument/2006/relationships" name="Car Budget Daily" sheetId="3" state="visible" r:id="rId3"/>
    <sheet xmlns:r="http://schemas.openxmlformats.org/officeDocument/2006/relationships" name="AmortVechicles" sheetId="4" state="visible" r:id="rId4"/>
    <sheet xmlns:r="http://schemas.openxmlformats.org/officeDocument/2006/relationships" name="Astro Van" sheetId="5" state="visible" r:id="rId5"/>
    <sheet xmlns:r="http://schemas.openxmlformats.org/officeDocument/2006/relationships" name="PicCarLabor" sheetId="6" state="visible" r:id="rId6"/>
    <sheet xmlns:r="http://schemas.openxmlformats.org/officeDocument/2006/relationships" name="AdditionalLabor" sheetId="7" state="visible" r:id="rId7"/>
    <sheet xmlns:r="http://schemas.openxmlformats.org/officeDocument/2006/relationships" name="PicCarEquipment" sheetId="8" state="visible" r:id="rId8"/>
    <sheet xmlns:r="http://schemas.openxmlformats.org/officeDocument/2006/relationships" name="Modifications Tab" sheetId="9" state="visible" r:id="rId9"/>
    <sheet xmlns:r="http://schemas.openxmlformats.org/officeDocument/2006/relationships" name="Savannah Work" sheetId="10" state="visible" r:id="rId10"/>
    <sheet xmlns:r="http://schemas.openxmlformats.org/officeDocument/2006/relationships" name="Not in Budget" sheetId="11" state="visible" r:id="rId1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2"/>
      <u val="single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rgb="FF000000"/>
      <sz val="12"/>
      <u val="single"/>
      <scheme val="minor"/>
    </font>
    <font>
      <name val="Calibri"/>
      <family val="2"/>
      <b val="1"/>
      <color rgb="FF000000"/>
      <sz val="12"/>
      <scheme val="minor"/>
    </font>
    <font>
      <b val="1"/>
    </font>
    <font>
      <b val="1"/>
      <color rgb="00FFFFFF"/>
    </font>
    <font>
      <b val="1"/>
      <sz val="13"/>
    </font>
  </fonts>
  <fills count="23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7" tint="0.3999755851924192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D579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4" tint="0.5999938962981048"/>
        <bgColor rgb="FF000000"/>
      </patternFill>
    </fill>
    <fill>
      <patternFill patternType="solid">
        <fgColor rgb="00D9D9D9"/>
      </patternFill>
    </fill>
    <fill>
      <patternFill patternType="solid">
        <fgColor rgb="00FFC000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F9999"/>
      </patternFill>
    </fill>
    <fill>
      <patternFill patternType="solid">
        <fgColor rgb="00C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0" fillId="0" borderId="1" pivotButton="0" quotePrefix="0" xfId="0"/>
    <xf numFmtId="0" fontId="3" fillId="0" borderId="1" pivotButton="0" quotePrefix="0" xfId="0"/>
    <xf numFmtId="0" fontId="1" fillId="0" borderId="1" pivotButton="0" quotePrefix="0" xfId="0"/>
    <xf numFmtId="0" fontId="0" fillId="2" borderId="1" pivotButton="0" quotePrefix="0" xfId="0"/>
    <xf numFmtId="0" fontId="1" fillId="2" borderId="1" pivotButton="0" quotePrefix="0" xfId="0"/>
    <xf numFmtId="2" fontId="0" fillId="0" borderId="0" pivotButton="0" quotePrefix="0" xfId="0"/>
    <xf numFmtId="0" fontId="3" fillId="2" borderId="1" pivotButton="0" quotePrefix="0" xfId="0"/>
    <xf numFmtId="2" fontId="0" fillId="0" borderId="1" pivotButton="0" quotePrefix="0" xfId="0"/>
    <xf numFmtId="2" fontId="0" fillId="2" borderId="1" pivotButton="0" quotePrefix="0" xfId="0"/>
    <xf numFmtId="2" fontId="3" fillId="0" borderId="0" pivotButton="0" quotePrefix="0" xfId="0"/>
    <xf numFmtId="2" fontId="3" fillId="0" borderId="1" pivotButton="0" quotePrefix="0" xfId="0"/>
    <xf numFmtId="2" fontId="1" fillId="0" borderId="1" pivotButton="0" quotePrefix="0" xfId="0"/>
    <xf numFmtId="2" fontId="1" fillId="2" borderId="1" pivotButton="0" quotePrefix="0" xfId="0"/>
    <xf numFmtId="0" fontId="3" fillId="3" borderId="1" pivotButton="0" quotePrefix="0" xfId="0"/>
    <xf numFmtId="2" fontId="3" fillId="3" borderId="1" pivotButton="0" quotePrefix="0" xfId="0"/>
    <xf numFmtId="0" fontId="1" fillId="3" borderId="1" pivotButton="0" quotePrefix="0" xfId="0"/>
    <xf numFmtId="2" fontId="0" fillId="3" borderId="1" pivotButton="0" quotePrefix="0" xfId="0"/>
    <xf numFmtId="2" fontId="1" fillId="3" borderId="1" pivotButton="0" quotePrefix="0" xfId="0"/>
    <xf numFmtId="0" fontId="1" fillId="4" borderId="1" pivotButton="0" quotePrefix="0" xfId="0"/>
    <xf numFmtId="2" fontId="1" fillId="4" borderId="1" pivotButton="0" quotePrefix="0" xfId="0"/>
    <xf numFmtId="2" fontId="0" fillId="4" borderId="1" pivotButton="0" quotePrefix="0" xfId="0"/>
    <xf numFmtId="0" fontId="1" fillId="5" borderId="1" pivotButton="0" quotePrefix="0" xfId="0"/>
    <xf numFmtId="2" fontId="1" fillId="5" borderId="1" pivotButton="0" quotePrefix="0" xfId="0"/>
    <xf numFmtId="2" fontId="0" fillId="5" borderId="1" pivotButton="0" quotePrefix="0" xfId="0"/>
    <xf numFmtId="0" fontId="1" fillId="6" borderId="1" pivotButton="0" quotePrefix="0" xfId="0"/>
    <xf numFmtId="2" fontId="0" fillId="6" borderId="1" pivotButton="0" quotePrefix="0" xfId="0"/>
    <xf numFmtId="0" fontId="0" fillId="7" borderId="1" pivotButton="0" quotePrefix="0" xfId="0"/>
    <xf numFmtId="0" fontId="1" fillId="7" borderId="1" pivotButton="0" quotePrefix="0" xfId="0"/>
    <xf numFmtId="2" fontId="0" fillId="7" borderId="1" pivotButton="0" quotePrefix="0" xfId="0"/>
    <xf numFmtId="0" fontId="1" fillId="8" borderId="1" pivotButton="0" quotePrefix="0" xfId="0"/>
    <xf numFmtId="2" fontId="0" fillId="8" borderId="1" pivotButton="0" quotePrefix="0" xfId="0"/>
    <xf numFmtId="0" fontId="1" fillId="9" borderId="1" pivotButton="0" quotePrefix="0" xfId="0"/>
    <xf numFmtId="0" fontId="3" fillId="5" borderId="1" pivotButton="0" quotePrefix="0" xfId="0"/>
    <xf numFmtId="0" fontId="3" fillId="4" borderId="1" pivotButton="0" quotePrefix="0" xfId="0"/>
    <xf numFmtId="0" fontId="3" fillId="8" borderId="1" pivotButton="0" quotePrefix="0" xfId="0"/>
    <xf numFmtId="2" fontId="1" fillId="8" borderId="1" pivotButton="0" quotePrefix="0" xfId="0"/>
    <xf numFmtId="2" fontId="0" fillId="2" borderId="0" pivotButton="0" quotePrefix="0" xfId="0"/>
    <xf numFmtId="0" fontId="1" fillId="2" borderId="1" applyAlignment="1" pivotButton="0" quotePrefix="0" xfId="0">
      <alignment horizontal="center"/>
    </xf>
    <xf numFmtId="0" fontId="0" fillId="10" borderId="1" pivotButton="0" quotePrefix="0" xfId="0"/>
    <xf numFmtId="2" fontId="0" fillId="10" borderId="1" pivotButton="0" quotePrefix="0" xfId="0"/>
    <xf numFmtId="0" fontId="1" fillId="2" borderId="1" applyAlignment="1" pivotButton="0" quotePrefix="0" xfId="0">
      <alignment horizontal="center" wrapText="1"/>
    </xf>
    <xf numFmtId="0" fontId="4" fillId="11" borderId="1" pivotButton="0" quotePrefix="0" xfId="0"/>
    <xf numFmtId="0" fontId="5" fillId="11" borderId="1" pivotButton="0" quotePrefix="0" xfId="0"/>
    <xf numFmtId="0" fontId="5" fillId="11" borderId="1" applyAlignment="1" pivotButton="0" quotePrefix="0" xfId="0">
      <alignment horizontal="center" vertical="center" wrapText="1"/>
    </xf>
    <xf numFmtId="2" fontId="6" fillId="11" borderId="1" pivotButton="0" quotePrefix="0" xfId="0"/>
    <xf numFmtId="0" fontId="6" fillId="12" borderId="1" pivotButton="0" quotePrefix="0" xfId="0"/>
    <xf numFmtId="0" fontId="4" fillId="12" borderId="1" pivotButton="0" quotePrefix="0" xfId="0"/>
    <xf numFmtId="0" fontId="6" fillId="11" borderId="1" pivotButton="0" quotePrefix="0" xfId="0"/>
    <xf numFmtId="0" fontId="1" fillId="13" borderId="1" pivotButton="0" quotePrefix="0" xfId="0"/>
    <xf numFmtId="2" fontId="0" fillId="13" borderId="1" pivotButton="0" quotePrefix="0" xfId="0"/>
    <xf numFmtId="0" fontId="0" fillId="2" borderId="2" pivotButton="0" quotePrefix="0" xfId="0"/>
    <xf numFmtId="0" fontId="1" fillId="2" borderId="0" pivotButton="0" quotePrefix="0" xfId="0"/>
    <xf numFmtId="0" fontId="2" fillId="2" borderId="1" pivotButton="0" quotePrefix="0" xfId="0"/>
    <xf numFmtId="0" fontId="0" fillId="9" borderId="1" pivotButton="0" quotePrefix="0" xfId="0"/>
    <xf numFmtId="0" fontId="1" fillId="15" borderId="1" pivotButton="0" quotePrefix="0" xfId="0"/>
    <xf numFmtId="2" fontId="0" fillId="15" borderId="1" pivotButton="0" quotePrefix="0" xfId="0"/>
    <xf numFmtId="2" fontId="3" fillId="15" borderId="1" applyAlignment="1" pivotButton="0" quotePrefix="0" xfId="0">
      <alignment horizontal="center"/>
    </xf>
    <xf numFmtId="2" fontId="4" fillId="14" borderId="1" pivotButton="0" quotePrefix="0" xfId="0"/>
    <xf numFmtId="0" fontId="4" fillId="16" borderId="1" pivotButton="0" quotePrefix="0" xfId="0"/>
    <xf numFmtId="164" fontId="0" fillId="2" borderId="1" pivotButton="0" quotePrefix="0" xfId="0"/>
    <xf numFmtId="0" fontId="0" fillId="8" borderId="1" pivotButton="0" quotePrefix="0" xfId="0"/>
    <xf numFmtId="2" fontId="3" fillId="8" borderId="1" pivotButton="0" quotePrefix="0" xfId="0"/>
    <xf numFmtId="0" fontId="9" fillId="0" borderId="0" pivotButton="0" quotePrefix="0" xfId="0"/>
    <xf numFmtId="0" fontId="0" fillId="20" borderId="0" pivotButton="0" quotePrefix="0" xfId="0"/>
    <xf numFmtId="0" fontId="0" fillId="19" borderId="0" pivotButton="0" quotePrefix="0" xfId="0"/>
    <xf numFmtId="0" fontId="0" fillId="18" borderId="0" pivotButton="0" quotePrefix="0" xfId="0"/>
    <xf numFmtId="0" fontId="0" fillId="21" borderId="0" pivotButton="0" quotePrefix="0" xfId="0"/>
    <xf numFmtId="0" fontId="7" fillId="0" borderId="0" pivotButton="0" quotePrefix="0" xfId="0"/>
    <xf numFmtId="0" fontId="7" fillId="17" borderId="0" applyAlignment="1" pivotButton="0" quotePrefix="0" xfId="0">
      <alignment vertical="top" wrapText="1"/>
    </xf>
    <xf numFmtId="0" fontId="0" fillId="18" borderId="0" applyAlignment="1" pivotButton="0" quotePrefix="0" xfId="0">
      <alignment vertical="top" wrapText="1"/>
    </xf>
    <xf numFmtId="0" fontId="0" fillId="19" borderId="0" applyAlignment="1" pivotButton="0" quotePrefix="0" xfId="0">
      <alignment vertical="top" wrapText="1"/>
    </xf>
    <xf numFmtId="0" fontId="0" fillId="20" borderId="0" applyAlignment="1" pivotButton="0" quotePrefix="0" xfId="0">
      <alignment vertical="top" wrapText="1"/>
    </xf>
    <xf numFmtId="0" fontId="8" fillId="22" borderId="0" pivotButton="0" quotePrefix="0" xfId="0"/>
    <xf numFmtId="0" fontId="0" fillId="22" borderId="0" pivotButton="0" quotePrefix="0" xfId="0"/>
    <xf numFmtId="0" fontId="7" fillId="21" borderId="0" pivotButton="0" quotePrefix="0" xfId="0"/>
    <xf numFmtId="0" fontId="7" fillId="17" borderId="0" pivotButton="0" quotePrefix="0" xfId="0"/>
  </cellXfs>
  <cellStyles count="1">
    <cellStyle name="Normal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66" t="inlineStr">
        <is>
          <t>Challenger Picture Car Budget vs Breakdown - built 10/21/2026</t>
        </is>
      </c>
    </row>
    <row r="2">
      <c r="A2" t="inlineStr">
        <is>
          <t>Dates from Yellow one-liner 10/19; vehicles from breakdown 10/19 Latest (66 scenes, Days 19-29 + two Day 36). Original sheets/formulas untouched; 3 columns added at far right of car sheets.</t>
        </is>
      </c>
    </row>
    <row r="3">
      <c r="A3" s="67" t="inlineStr">
        <is>
          <t>Green = MATCHED to breakdown vehicle ask</t>
        </is>
      </c>
    </row>
    <row r="4">
      <c r="A4" s="68" t="inlineStr">
        <is>
          <t>Light yellow = POSSIBLE MATCH (unsure - check)</t>
        </is>
      </c>
    </row>
    <row r="5">
      <c r="A5" s="69" t="inlineStr">
        <is>
          <t>Orange = budget car NOT IN BREAKDOWN (scene/date shown if the budget names one)</t>
        </is>
      </c>
    </row>
    <row r="6">
      <c r="A6" s="70" t="inlineStr">
        <is>
          <t>Red = breakdown vehicle ask NOT IN BUDGET (sheet "Not in Budget" + bottom of Car Budget Daily)</t>
        </is>
      </c>
    </row>
    <row r="7">
      <c r="A7" t="inlineStr">
        <is>
          <t>Counts: matched 25, possible 14, budget-not-in-breakdown 48, breakdown-not-in-budget 18</t>
        </is>
      </c>
    </row>
    <row r="8">
      <c r="A8" t="inlineStr">
        <is>
          <t>AMBIGUITIES:</t>
        </is>
      </c>
    </row>
    <row r="9">
      <c r="A9" t="inlineStr">
        <is>
          <t>- Day 22 (Wed 10/21, Apollo) NASA VEHICLE count differs by scene: (5) in 101/18, 108/42, 101/5pt3, 101/5pt2 vs (7) in 101/7. 8 Savannah NASA vehicles budgeted - max needed unconfirmed.</t>
        </is>
      </c>
    </row>
    <row r="10">
      <c r="A10" t="inlineStr">
        <is>
          <t>- ND groups without counts: ND CARS (102/20, 102/52, 102/51, 104/9), ND NEIGHBORHOOD CARS (103/13pt1), ND CARS (RADIO/PRINT JOURNALISTS), NASA VEHICLE (104/21pt1), ND 80'S CAR (102/16).</t>
        </is>
      </c>
    </row>
    <row r="11">
      <c r="A11" t="inlineStr">
        <is>
          <t>- Same-named ND 80'S CAR groups on different days not confirmed to be the same cars.</t>
        </is>
      </c>
    </row>
    <row r="12">
      <c r="A12" t="inlineStr">
        <is>
          <t>- Most budget scenes (102-6, 102-21, 102-47, 103-7/23/26/40/46, 104-8/17/18/30/37/45 etc.) fall outside the Yellow 10/19 window, so they read NOT IN BREAKDOWN; that means "not in this breakdown", not cut.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theme="8" tint="0.3999755851924192"/>
    <outlinePr summaryBelow="1" summaryRight="1"/>
    <pageSetUpPr/>
  </sheetPr>
  <dimension ref="A1:C22"/>
  <sheetViews>
    <sheetView workbookViewId="0">
      <selection activeCell="B8" sqref="B8"/>
    </sheetView>
  </sheetViews>
  <sheetFormatPr baseColWidth="10" defaultRowHeight="16"/>
  <cols>
    <col width="25.5" bestFit="1" customWidth="1" style="1" min="1" max="1"/>
    <col width="16.5" bestFit="1" customWidth="1" style="9" min="2" max="2"/>
    <col width="11.33203125" bestFit="1" customWidth="1" min="3" max="3"/>
  </cols>
  <sheetData>
    <row r="1" customFormat="1" s="1">
      <c r="A1" s="6" t="inlineStr">
        <is>
          <t>The Challenger-Block 1</t>
        </is>
      </c>
      <c r="B1" s="15" t="inlineStr">
        <is>
          <t>Picture Car Budget</t>
        </is>
      </c>
      <c r="C1" s="6" t="n"/>
    </row>
    <row r="2">
      <c r="A2" s="6" t="n"/>
      <c r="B2" s="11" t="n"/>
      <c r="C2" s="4" t="n"/>
    </row>
    <row r="3">
      <c r="A3" s="28" t="inlineStr">
        <is>
          <t>Car Budget Totals</t>
        </is>
      </c>
      <c r="B3" s="29">
        <f>SUM('Car Budget Daily'!H84)</f>
        <v/>
      </c>
      <c r="C3" s="4" t="n"/>
    </row>
    <row r="4">
      <c r="A4" s="28" t="inlineStr">
        <is>
          <t>Amort Totals Block 1</t>
        </is>
      </c>
      <c r="B4" s="29">
        <f>SUM(AmortVechicles!J15)</f>
        <v/>
      </c>
      <c r="C4" s="4" t="n"/>
    </row>
    <row r="5">
      <c r="A5" s="52" t="inlineStr">
        <is>
          <t>Astro Van ROS</t>
        </is>
      </c>
      <c r="B5" s="53">
        <f>SUM('Astro Van'!H5)</f>
        <v/>
      </c>
      <c r="C5" s="4" t="n"/>
    </row>
    <row r="6" customFormat="1" s="2">
      <c r="A6" s="25" t="inlineStr">
        <is>
          <t>Labor Costs</t>
        </is>
      </c>
      <c r="B6" s="27">
        <f>(PicCarLabor!J41)</f>
        <v/>
      </c>
      <c r="C6" s="5" t="n"/>
    </row>
    <row r="7" customFormat="1" s="2">
      <c r="A7" s="31" t="inlineStr">
        <is>
          <t>Additional Labor</t>
        </is>
      </c>
      <c r="B7" s="32">
        <f>SUM(AdditionalLabor!J28)</f>
        <v/>
      </c>
      <c r="C7" s="5" t="n"/>
    </row>
    <row r="8">
      <c r="A8" s="33" t="inlineStr">
        <is>
          <t>Equipment Costs</t>
        </is>
      </c>
      <c r="B8" s="34">
        <f>SUM(PicCarEquipment!B21)</f>
        <v/>
      </c>
      <c r="C8" s="4" t="n"/>
    </row>
    <row r="9">
      <c r="A9" s="6" t="inlineStr">
        <is>
          <t>Modifications</t>
        </is>
      </c>
      <c r="B9" s="11">
        <f>SUM('Modifications Tab'!C25)</f>
        <v/>
      </c>
      <c r="C9" s="4" t="n"/>
    </row>
    <row r="10">
      <c r="A10" s="6" t="inlineStr">
        <is>
          <t>Savannah Nasa Work</t>
        </is>
      </c>
      <c r="B10" s="11">
        <f>SUM('Savannah Work'!H15)</f>
        <v/>
      </c>
      <c r="C10" s="4" t="n"/>
    </row>
    <row r="11">
      <c r="A11" s="6" t="n"/>
      <c r="B11" s="11" t="n"/>
      <c r="C11" s="4" t="n"/>
    </row>
    <row r="12">
      <c r="A12" s="6" t="n"/>
      <c r="B12" s="11" t="n"/>
      <c r="C12" s="4" t="n"/>
    </row>
    <row r="13">
      <c r="A13" s="6" t="n"/>
      <c r="B13" s="11" t="n"/>
      <c r="C13" s="4" t="n"/>
    </row>
    <row r="14">
      <c r="A14" s="58" t="inlineStr">
        <is>
          <t>Picture Car Department Total</t>
        </is>
      </c>
      <c r="B14" s="59">
        <f>SUM(B3:B10)</f>
        <v/>
      </c>
      <c r="C14" s="4" t="n"/>
    </row>
    <row r="15">
      <c r="A15" s="6" t="n"/>
      <c r="B15" s="11" t="n"/>
      <c r="C15" s="4" t="n"/>
    </row>
    <row r="16">
      <c r="A16" s="6" t="n"/>
      <c r="B16" s="11" t="n"/>
      <c r="C16" s="4" t="n"/>
    </row>
    <row r="17">
      <c r="A17" s="6" t="n"/>
      <c r="B17" s="11" t="n"/>
      <c r="C17" s="4" t="n"/>
    </row>
    <row r="22">
      <c r="C22" s="9" t="n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14"/>
  <sheetViews>
    <sheetView tabSelected="1" workbookViewId="0">
      <selection activeCell="A17" sqref="A17"/>
    </sheetView>
  </sheetViews>
  <sheetFormatPr baseColWidth="10" defaultRowHeight="16"/>
  <cols>
    <col width="53.1640625" bestFit="1" customWidth="1" style="3" min="1" max="1"/>
    <col width="11.5" bestFit="1" customWidth="1" style="3" min="2" max="2"/>
    <col width="11.83203125" bestFit="1" customWidth="1" style="3" min="3" max="3"/>
    <col width="19.5" bestFit="1" customWidth="1" style="3" min="4" max="4"/>
    <col width="18" bestFit="1" customWidth="1" style="3" min="5" max="5"/>
    <col width="6.83203125" customWidth="1" style="3" min="6" max="7"/>
    <col width="16.83203125" bestFit="1" customWidth="1" style="40" min="8" max="8"/>
    <col width="14" bestFit="1" customWidth="1" style="3" min="9" max="9"/>
    <col width="16.5" bestFit="1" customWidth="1" style="3" min="10" max="10"/>
    <col width="24" customWidth="1" style="3" min="11" max="16384"/>
    <col width="28" customWidth="1" min="12" max="12"/>
    <col width="48" customWidth="1" min="13" max="13"/>
  </cols>
  <sheetData>
    <row r="1" ht="21" customHeight="1">
      <c r="A1" s="56" t="inlineStr">
        <is>
          <t>The Challenger</t>
        </is>
      </c>
      <c r="B1" s="7" t="n"/>
      <c r="C1" s="7" t="n"/>
      <c r="D1" s="7" t="n"/>
      <c r="E1" s="7" t="n"/>
      <c r="F1" s="7" t="n"/>
      <c r="G1" s="7" t="n"/>
      <c r="H1" s="12" t="n"/>
      <c r="I1" s="7" t="n"/>
      <c r="J1" s="7" t="n"/>
      <c r="K1" s="71" t="inlineStr">
        <is>
          <t>Legend:</t>
        </is>
      </c>
      <c r="L1" s="67" t="inlineStr">
        <is>
          <t>Green = matched</t>
        </is>
      </c>
      <c r="M1" s="68" t="inlineStr">
        <is>
          <t>Yellow = possible</t>
        </is>
      </c>
      <c r="N1" s="69" t="inlineStr">
        <is>
          <t>Orange = NOT IN BREAKDOWN</t>
        </is>
      </c>
    </row>
    <row r="2" ht="21" customHeight="1">
      <c r="A2" s="56" t="inlineStr">
        <is>
          <t>Block 2</t>
        </is>
      </c>
      <c r="B2" s="7" t="n"/>
      <c r="C2" s="7" t="n"/>
      <c r="D2" s="7" t="n"/>
      <c r="E2" s="7" t="n"/>
      <c r="F2" s="7" t="n"/>
      <c r="G2" s="7" t="n"/>
      <c r="H2" s="12" t="n"/>
      <c r="I2" s="7" t="n"/>
      <c r="J2" s="7" t="n"/>
      <c r="L2" s="70" t="inlineStr">
        <is>
          <t>Red rows at bottom = NOT IN BUDGET; see Legend sheet</t>
        </is>
      </c>
    </row>
    <row r="3" ht="21" customHeight="1">
      <c r="A3" s="56" t="inlineStr">
        <is>
          <t>Car Count</t>
        </is>
      </c>
      <c r="B3" s="7" t="n"/>
      <c r="C3" s="7" t="n"/>
      <c r="D3" s="7" t="n"/>
      <c r="E3" s="7" t="n"/>
      <c r="F3" s="7" t="n"/>
      <c r="G3" s="7" t="n"/>
      <c r="H3" s="12" t="n"/>
      <c r="I3" s="7" t="n"/>
      <c r="J3" s="7" t="n"/>
    </row>
    <row r="4" ht="21" customFormat="1" customHeight="1" s="55">
      <c r="A4" s="56" t="inlineStr">
        <is>
          <t>Car</t>
        </is>
      </c>
      <c r="B4" s="8" t="inlineStr">
        <is>
          <t>ROS Rental</t>
        </is>
      </c>
      <c r="C4" s="8" t="inlineStr">
        <is>
          <t>Daily Rental</t>
        </is>
      </c>
      <c r="D4" s="8" t="inlineStr">
        <is>
          <t>Modifications/Repairs</t>
        </is>
      </c>
      <c r="E4" s="8" t="inlineStr">
        <is>
          <t>Graphics/Paint</t>
        </is>
      </c>
      <c r="F4" s="8" t="inlineStr">
        <is>
          <t>Days</t>
        </is>
      </c>
      <c r="G4" s="8" t="n"/>
      <c r="H4" s="16" t="inlineStr">
        <is>
          <t>Total</t>
        </is>
      </c>
      <c r="I4" s="8" t="n"/>
      <c r="J4" s="8" t="n"/>
      <c r="K4" s="72" t="inlineStr">
        <is>
          <t>Usage Date(s) (Yellow 10/19)</t>
        </is>
      </c>
      <c r="L4" s="72" t="inlineStr">
        <is>
          <t>Scene(s) (Breakdown)</t>
        </is>
      </c>
      <c r="M4" s="72" t="inlineStr">
        <is>
          <t>Flag</t>
        </is>
      </c>
    </row>
    <row r="5">
      <c r="A5" s="22" t="inlineStr">
        <is>
          <t>Hoot's Van Double</t>
        </is>
      </c>
      <c r="B5" s="7" t="n">
        <v>2750</v>
      </c>
      <c r="C5" s="7" t="n"/>
      <c r="D5" s="7" t="n">
        <v>1000</v>
      </c>
      <c r="E5" s="7" t="n">
        <v>4000</v>
      </c>
      <c r="F5" s="7" t="n"/>
      <c r="G5" s="7" t="n"/>
      <c r="H5" s="12">
        <f>SUM(B5:E5)</f>
        <v/>
      </c>
      <c r="I5" s="12" t="n"/>
      <c r="J5" s="10" t="n"/>
      <c r="K5" s="73" t="inlineStr"/>
      <c r="L5" s="73" t="inlineStr"/>
      <c r="M5" s="73" t="inlineStr">
        <is>
          <t>NOT IN BREAKDOWN</t>
        </is>
      </c>
    </row>
    <row r="6">
      <c r="A6" s="22" t="inlineStr">
        <is>
          <t>Limo 102-6</t>
        </is>
      </c>
      <c r="B6" s="7" t="n"/>
      <c r="C6" s="7" t="n">
        <v>800</v>
      </c>
      <c r="D6" s="7" t="n"/>
      <c r="E6" s="7" t="n">
        <v>4000</v>
      </c>
      <c r="F6" s="7" t="n">
        <v>1</v>
      </c>
      <c r="G6" s="7" t="n"/>
      <c r="H6" s="12">
        <f>SUM(C6*F6)+E6+D6</f>
        <v/>
      </c>
      <c r="I6" s="12" t="n"/>
      <c r="J6" s="7" t="n"/>
      <c r="K6" s="73" t="inlineStr">
        <is>
          <t>(scene not in Yellow 10/19 window - no date)</t>
        </is>
      </c>
      <c r="L6" s="73" t="inlineStr">
        <is>
          <t>102/6</t>
        </is>
      </c>
      <c r="M6" s="73" t="inlineStr">
        <is>
          <t>NOT IN BREAKDOWN</t>
        </is>
      </c>
    </row>
    <row r="7">
      <c r="A7" s="22" t="inlineStr">
        <is>
          <t>McNair Car #1 102-6</t>
        </is>
      </c>
      <c r="B7" s="7" t="n"/>
      <c r="C7" s="7" t="n">
        <v>550</v>
      </c>
      <c r="D7" s="7" t="n"/>
      <c r="E7" s="7" t="n"/>
      <c r="F7" s="7" t="n">
        <v>1</v>
      </c>
      <c r="G7" s="7" t="n"/>
      <c r="H7" s="12">
        <f>SUM(C7*F7)+E7+D7</f>
        <v/>
      </c>
      <c r="I7" s="12" t="n"/>
      <c r="J7" s="7" t="n"/>
      <c r="K7" s="73" t="inlineStr">
        <is>
          <t>(scene not in Yellow 10/19 window - no date)</t>
        </is>
      </c>
      <c r="L7" s="73" t="inlineStr">
        <is>
          <t>102/6</t>
        </is>
      </c>
      <c r="M7" s="73" t="inlineStr">
        <is>
          <t>NOT IN BREAKDOWN</t>
        </is>
      </c>
    </row>
    <row r="8">
      <c r="A8" s="22" t="inlineStr">
        <is>
          <t>McNair Car #2 102-6</t>
        </is>
      </c>
      <c r="B8" s="7" t="n"/>
      <c r="C8" s="7" t="n">
        <v>550</v>
      </c>
      <c r="D8" s="7" t="n"/>
      <c r="E8" s="7" t="n"/>
      <c r="F8" s="7" t="n">
        <v>1</v>
      </c>
      <c r="G8" s="7" t="n"/>
      <c r="H8" s="12">
        <f>SUM(C8*F8)+E8+D8</f>
        <v/>
      </c>
      <c r="I8" s="12" t="n"/>
      <c r="J8" s="7" t="n"/>
      <c r="K8" s="73" t="inlineStr">
        <is>
          <t>(scene not in Yellow 10/19 window - no date)</t>
        </is>
      </c>
      <c r="L8" s="73" t="inlineStr">
        <is>
          <t>102/6</t>
        </is>
      </c>
      <c r="M8" s="73" t="inlineStr">
        <is>
          <t>NOT IN BREAKDOWN</t>
        </is>
      </c>
    </row>
    <row r="9">
      <c r="A9" s="22" t="inlineStr">
        <is>
          <t>Police Car 102-6</t>
        </is>
      </c>
      <c r="B9" s="7" t="n"/>
      <c r="C9" s="7" t="n">
        <v>550</v>
      </c>
      <c r="D9" s="7" t="n"/>
      <c r="E9" s="7" t="n">
        <v>800</v>
      </c>
      <c r="F9" s="7" t="n">
        <v>1</v>
      </c>
      <c r="G9" s="7" t="n"/>
      <c r="H9" s="12">
        <f>SUM(C9*F9)+E9+D9</f>
        <v/>
      </c>
      <c r="I9" s="12" t="n"/>
      <c r="J9" s="7" t="n"/>
      <c r="K9" s="73" t="inlineStr">
        <is>
          <t>(scene not in Yellow 10/19 window - no date)</t>
        </is>
      </c>
      <c r="L9" s="73" t="inlineStr">
        <is>
          <t>102/6</t>
        </is>
      </c>
      <c r="M9" s="73" t="inlineStr">
        <is>
          <t>NOT IN BREAKDOWN</t>
        </is>
      </c>
    </row>
    <row r="10">
      <c r="A10" s="22" t="inlineStr">
        <is>
          <t>News Van #1 102-6</t>
        </is>
      </c>
      <c r="B10" s="7" t="inlineStr">
        <is>
          <t>ROS Rental</t>
        </is>
      </c>
      <c r="C10" s="7" t="n"/>
      <c r="D10" s="7" t="n"/>
      <c r="E10" s="7" t="n">
        <v>850</v>
      </c>
      <c r="F10" s="7" t="n">
        <v>1</v>
      </c>
      <c r="G10" s="7" t="n"/>
      <c r="H10" s="12">
        <f>SUM(C10*F10)+E10+D10</f>
        <v/>
      </c>
      <c r="I10" s="12" t="n"/>
      <c r="J10" s="7" t="n"/>
      <c r="K10" s="73" t="inlineStr">
        <is>
          <t>(scene not in Yellow 10/19 window - no date)</t>
        </is>
      </c>
      <c r="L10" s="73" t="inlineStr">
        <is>
          <t>102/6</t>
        </is>
      </c>
      <c r="M10" s="73" t="inlineStr">
        <is>
          <t>NOT IN BREAKDOWN</t>
        </is>
      </c>
    </row>
    <row r="11">
      <c r="A11" s="22" t="inlineStr">
        <is>
          <t>News Van #2 102-6</t>
        </is>
      </c>
      <c r="B11" s="7" t="n"/>
      <c r="C11" s="7" t="n">
        <v>575</v>
      </c>
      <c r="D11" s="7" t="n"/>
      <c r="E11" s="7" t="n">
        <v>850</v>
      </c>
      <c r="F11" s="7" t="n">
        <v>1</v>
      </c>
      <c r="G11" s="7" t="n"/>
      <c r="H11" s="12">
        <f>SUM(C11*F11)+E11+D11</f>
        <v/>
      </c>
      <c r="I11" s="12" t="n"/>
      <c r="J11" s="7" t="n"/>
      <c r="K11" s="73" t="inlineStr">
        <is>
          <t>(scene not in Yellow 10/19 window - no date)</t>
        </is>
      </c>
      <c r="L11" s="73" t="inlineStr">
        <is>
          <t>102/6</t>
        </is>
      </c>
      <c r="M11" s="73" t="inlineStr">
        <is>
          <t>NOT IN BREAKDOWN</t>
        </is>
      </c>
    </row>
    <row r="12">
      <c r="A12" s="22" t="inlineStr">
        <is>
          <t>Journalist Suburbans x2 102-6</t>
        </is>
      </c>
      <c r="B12" s="7" t="n"/>
      <c r="C12" s="7" t="n">
        <v>550</v>
      </c>
      <c r="D12" s="7" t="n"/>
      <c r="E12" s="7" t="n"/>
      <c r="F12" s="7" t="n">
        <v>2</v>
      </c>
      <c r="G12" s="7" t="n"/>
      <c r="H12" s="12">
        <f>SUM(C12*F12)+E12+D12</f>
        <v/>
      </c>
      <c r="I12" s="12" t="n"/>
      <c r="J12" s="7" t="n"/>
      <c r="K12" s="73" t="inlineStr">
        <is>
          <t>(scene not in Yellow 10/19 window - no date)</t>
        </is>
      </c>
      <c r="L12" s="73" t="inlineStr">
        <is>
          <t>102/6</t>
        </is>
      </c>
      <c r="M12" s="73" t="inlineStr">
        <is>
          <t>NOT IN BREAKDOWN</t>
        </is>
      </c>
    </row>
    <row r="13">
      <c r="A13" s="22" t="inlineStr">
        <is>
          <t>George TX Car</t>
        </is>
      </c>
      <c r="B13" s="7" t="n"/>
      <c r="C13" s="7" t="n">
        <v>695</v>
      </c>
      <c r="D13" s="7" t="n"/>
      <c r="E13" s="7" t="n"/>
      <c r="F13" s="7" t="n">
        <v>1</v>
      </c>
      <c r="G13" s="7" t="n"/>
      <c r="H13" s="12">
        <f>SUM(C13*F13)+E13+D13</f>
        <v/>
      </c>
      <c r="I13" s="12" t="n"/>
      <c r="J13" s="7" t="n"/>
      <c r="K13" s="74" t="inlineStr">
        <is>
          <t>Mon 10/19 D20 Gemini
Mon 10/19 D20 Gemini
Mon 10/19 D20 Gemini</t>
        </is>
      </c>
      <c r="L13" s="74" t="inlineStr">
        <is>
          <t>103/14pt1
103/13pt2, 14pt2
103/13pt1</t>
        </is>
      </c>
      <c r="M13" s="74" t="inlineStr">
        <is>
          <t>POSSIBLE MATCH - POSSIBLE: "George TX Car" = GEORGE HOUSTON CAR? (also George Abbey Car 103-13 row)</t>
        </is>
      </c>
    </row>
    <row r="14">
      <c r="A14" s="22" t="inlineStr">
        <is>
          <t>Fiero x2</t>
        </is>
      </c>
      <c r="B14" s="7" t="inlineStr">
        <is>
          <t>ROS Rental</t>
        </is>
      </c>
      <c r="C14" s="7" t="n"/>
      <c r="D14" s="7" t="n"/>
      <c r="E14" s="7" t="n"/>
      <c r="F14" s="7" t="n"/>
      <c r="G14" s="7" t="n"/>
      <c r="H14" s="12" t="n"/>
      <c r="I14" s="12" t="n"/>
      <c r="J14" s="7" t="n"/>
      <c r="K14" s="75" t="inlineStr">
        <is>
          <t>Thu 10/22 D23 Gemini
Tue 10/27 D26</t>
        </is>
      </c>
      <c r="L14" s="75" t="inlineStr">
        <is>
          <t>102/16
101/73pt1</t>
        </is>
      </c>
      <c r="M14" s="75" t="inlineStr">
        <is>
          <t>MATCHED - Sally's Fiero (A) - 2 Fieros budgeted, breakdown lists (A) only</t>
        </is>
      </c>
    </row>
    <row r="15">
      <c r="A15" s="22" t="inlineStr">
        <is>
          <t>ND Cars 102-6</t>
        </is>
      </c>
      <c r="B15" s="7" t="n"/>
      <c r="C15" s="7" t="n">
        <v>550</v>
      </c>
      <c r="D15" s="7" t="n"/>
      <c r="E15" s="7" t="n"/>
      <c r="F15" s="7" t="n">
        <v>5</v>
      </c>
      <c r="G15" s="7" t="n"/>
      <c r="H15" s="12">
        <f>SUM(C15*F15)+E15+D15</f>
        <v/>
      </c>
      <c r="I15" s="12" t="n"/>
      <c r="J15" s="7" t="n"/>
      <c r="K15" s="73" t="inlineStr">
        <is>
          <t>(scene not in Yellow 10/19 window - no date)</t>
        </is>
      </c>
      <c r="L15" s="73" t="inlineStr">
        <is>
          <t>102/6</t>
        </is>
      </c>
      <c r="M15" s="73" t="inlineStr">
        <is>
          <t>NOT IN BREAKDOWN</t>
        </is>
      </c>
    </row>
    <row r="16">
      <c r="A16" s="22" t="inlineStr">
        <is>
          <t>Fiero x2</t>
        </is>
      </c>
      <c r="B16" s="7" t="inlineStr">
        <is>
          <t>ROS Rental</t>
        </is>
      </c>
      <c r="C16" s="7" t="n"/>
      <c r="D16" s="7" t="n"/>
      <c r="E16" s="7" t="n"/>
      <c r="F16" s="7" t="n"/>
      <c r="G16" s="7" t="n"/>
      <c r="H16" s="12" t="n"/>
      <c r="I16" s="12" t="n"/>
      <c r="J16" s="7" t="n"/>
      <c r="K16" s="75" t="inlineStr">
        <is>
          <t>Thu 10/22 D23 Gemini
Tue 10/27 D26</t>
        </is>
      </c>
      <c r="L16" s="75" t="inlineStr">
        <is>
          <t>102/16
101/73pt1</t>
        </is>
      </c>
      <c r="M16" s="75" t="inlineStr">
        <is>
          <t>MATCHED - Sally's Fiero (A) - 2 Fieros budgeted, breakdown lists (A) only</t>
        </is>
      </c>
    </row>
    <row r="17">
      <c r="A17" s="22" t="inlineStr">
        <is>
          <t>Steve's Car 102-16</t>
        </is>
      </c>
      <c r="B17" s="7" t="n"/>
      <c r="C17" s="7" t="n">
        <v>550</v>
      </c>
      <c r="D17" s="7" t="n"/>
      <c r="E17" s="7" t="n"/>
      <c r="F17" s="7" t="n">
        <v>1</v>
      </c>
      <c r="G17" s="7" t="n"/>
      <c r="H17" s="12">
        <f>SUM(C17*F17)+E17+D17</f>
        <v/>
      </c>
      <c r="I17" s="12" t="n"/>
      <c r="J17" s="7" t="n"/>
      <c r="K17" s="75" t="inlineStr">
        <is>
          <t>Thu 10/22 D23 Gemini</t>
        </is>
      </c>
      <c r="L17" s="75" t="inlineStr">
        <is>
          <t>102/16</t>
        </is>
      </c>
      <c r="M17" s="75" t="inlineStr">
        <is>
          <t>MATCHED</t>
        </is>
      </c>
    </row>
    <row r="18">
      <c r="A18" s="22" t="inlineStr">
        <is>
          <t>Hoot's Car 102-20</t>
        </is>
      </c>
      <c r="B18" s="7" t="n"/>
      <c r="C18" s="7" t="n">
        <v>950</v>
      </c>
      <c r="D18" s="7" t="n"/>
      <c r="E18" s="7" t="n"/>
      <c r="F18" s="7" t="n">
        <v>1</v>
      </c>
      <c r="G18" s="7" t="n"/>
      <c r="H18" s="12">
        <f>SUM(C18*F18)+E18+D18</f>
        <v/>
      </c>
      <c r="I18" s="12" t="n"/>
      <c r="J18" s="7" t="n"/>
      <c r="K18" s="73" t="inlineStr">
        <is>
          <t>Fri 10/16 D19</t>
        </is>
      </c>
      <c r="L18" s="73" t="inlineStr">
        <is>
          <t>102/20</t>
        </is>
      </c>
      <c r="M18" s="73" t="inlineStr">
        <is>
          <t>NOT IN BREAKDOWN - Scene 102/20 is in breakdown (Day 19) but HOOT'S CAR is not listed there</t>
        </is>
      </c>
    </row>
    <row r="19">
      <c r="A19" s="22" t="inlineStr">
        <is>
          <t>Bill's Car 102-20</t>
        </is>
      </c>
      <c r="B19" s="7" t="n"/>
      <c r="C19" s="7" t="n">
        <v>525</v>
      </c>
      <c r="D19" s="7" t="n"/>
      <c r="E19" s="7" t="n"/>
      <c r="F19" s="7" t="n">
        <v>1</v>
      </c>
      <c r="G19" s="7" t="n"/>
      <c r="H19" s="12">
        <f>SUM(C19*F19)+E19+D19</f>
        <v/>
      </c>
      <c r="I19" s="12" t="n"/>
      <c r="J19" s="7" t="n"/>
      <c r="K19" s="75" t="inlineStr">
        <is>
          <t>Fri 10/16 D19</t>
        </is>
      </c>
      <c r="L19" s="75" t="inlineStr">
        <is>
          <t>102/20</t>
        </is>
      </c>
      <c r="M19" s="75" t="inlineStr">
        <is>
          <t>MATCHED</t>
        </is>
      </c>
    </row>
    <row r="20">
      <c r="A20" s="22" t="inlineStr">
        <is>
          <t>ND Cars 102-20</t>
        </is>
      </c>
      <c r="B20" s="7" t="n"/>
      <c r="C20" s="7" t="n">
        <v>550</v>
      </c>
      <c r="D20" s="7" t="n"/>
      <c r="E20" s="7" t="n"/>
      <c r="F20" s="7" t="n">
        <v>3</v>
      </c>
      <c r="G20" s="7" t="n"/>
      <c r="H20" s="12">
        <f>SUM(C20*F20)+E20+D20</f>
        <v/>
      </c>
      <c r="I20" s="12" t="n"/>
      <c r="J20" s="7" t="n"/>
      <c r="K20" s="75" t="inlineStr">
        <is>
          <t>Fri 10/16 D19</t>
        </is>
      </c>
      <c r="L20" s="75" t="inlineStr">
        <is>
          <t>102/20</t>
        </is>
      </c>
      <c r="M20" s="75" t="inlineStr">
        <is>
          <t>MATCHED - Breakdown ND CARS has no count (budget 3)</t>
        </is>
      </c>
    </row>
    <row r="21">
      <c r="A21" s="22" t="inlineStr">
        <is>
          <t>DC Town Car 102-21</t>
        </is>
      </c>
      <c r="B21" s="7" t="n"/>
      <c r="C21" s="7" t="n">
        <v>675</v>
      </c>
      <c r="D21" s="7" t="n"/>
      <c r="E21" s="7" t="n"/>
      <c r="F21" s="7" t="n">
        <v>1</v>
      </c>
      <c r="G21" s="7" t="n"/>
      <c r="H21" s="12">
        <f>SUM(C21*F21)+E21+D21</f>
        <v/>
      </c>
      <c r="I21" s="12" t="n"/>
      <c r="J21" s="7" t="n"/>
      <c r="K21" s="73" t="inlineStr">
        <is>
          <t>(scene not in Yellow 10/19 window - no date)</t>
        </is>
      </c>
      <c r="L21" s="73" t="inlineStr">
        <is>
          <t>102/21</t>
        </is>
      </c>
      <c r="M21" s="73" t="inlineStr">
        <is>
          <t>NOT IN BREAKDOWN</t>
        </is>
      </c>
    </row>
    <row r="22">
      <c r="A22" s="22" t="inlineStr">
        <is>
          <t>News Van #1 102-21</t>
        </is>
      </c>
      <c r="B22" s="7" t="inlineStr">
        <is>
          <t>ROS Rental</t>
        </is>
      </c>
      <c r="C22" s="7" t="n"/>
      <c r="D22" s="7" t="n"/>
      <c r="E22" s="7" t="n">
        <v>850</v>
      </c>
      <c r="F22" s="7" t="n">
        <v>1</v>
      </c>
      <c r="G22" s="7" t="n"/>
      <c r="H22" s="12">
        <f>SUM(C22*F22)+E22+D22</f>
        <v/>
      </c>
      <c r="I22" s="12" t="n"/>
      <c r="J22" s="7" t="n"/>
      <c r="K22" s="73" t="inlineStr">
        <is>
          <t>(scene not in Yellow 10/19 window - no date)</t>
        </is>
      </c>
      <c r="L22" s="73" t="inlineStr">
        <is>
          <t>102/21</t>
        </is>
      </c>
      <c r="M22" s="73" t="inlineStr">
        <is>
          <t>NOT IN BREAKDOWN</t>
        </is>
      </c>
    </row>
    <row r="23">
      <c r="A23" s="22" t="inlineStr">
        <is>
          <t>News Van #2 102-21</t>
        </is>
      </c>
      <c r="B23" s="7" t="n"/>
      <c r="C23" s="7" t="n">
        <v>575</v>
      </c>
      <c r="D23" s="7" t="n"/>
      <c r="E23" s="7" t="n">
        <v>850</v>
      </c>
      <c r="F23" s="7" t="n">
        <v>1</v>
      </c>
      <c r="G23" s="7" t="n"/>
      <c r="H23" s="12">
        <f>SUM(C23*F23)+E23+D23</f>
        <v/>
      </c>
      <c r="I23" s="12" t="n"/>
      <c r="J23" s="7" t="n"/>
      <c r="K23" s="73" t="inlineStr">
        <is>
          <t>(scene not in Yellow 10/19 window - no date)</t>
        </is>
      </c>
      <c r="L23" s="73" t="inlineStr">
        <is>
          <t>102/21</t>
        </is>
      </c>
      <c r="M23" s="73" t="inlineStr">
        <is>
          <t>NOT IN BREAKDOWN</t>
        </is>
      </c>
    </row>
    <row r="24">
      <c r="A24" s="22" t="inlineStr">
        <is>
          <t>Second Pull up car 102-21</t>
        </is>
      </c>
      <c r="B24" s="7" t="n"/>
      <c r="C24" s="7" t="n">
        <v>550</v>
      </c>
      <c r="D24" s="7" t="n"/>
      <c r="E24" s="7" t="n"/>
      <c r="F24" s="7" t="n">
        <v>1</v>
      </c>
      <c r="G24" s="7" t="n"/>
      <c r="H24" s="12">
        <f>SUM(C24*F24)+E24+D24</f>
        <v/>
      </c>
      <c r="I24" s="12" t="n"/>
      <c r="J24" s="7" t="n"/>
      <c r="K24" s="73" t="inlineStr">
        <is>
          <t>(scene not in Yellow 10/19 window - no date)</t>
        </is>
      </c>
      <c r="L24" s="73" t="inlineStr">
        <is>
          <t>102/21</t>
        </is>
      </c>
      <c r="M24" s="73" t="inlineStr">
        <is>
          <t>NOT IN BREAKDOWN</t>
        </is>
      </c>
    </row>
    <row r="25">
      <c r="A25" s="22" t="inlineStr">
        <is>
          <t>Journalist Suburbans x2 102-21</t>
        </is>
      </c>
      <c r="B25" s="7" t="n"/>
      <c r="C25" s="7" t="n">
        <v>550</v>
      </c>
      <c r="D25" s="7" t="n"/>
      <c r="E25" s="7" t="n"/>
      <c r="F25" s="7" t="n">
        <v>2</v>
      </c>
      <c r="G25" s="7" t="n"/>
      <c r="H25" s="12">
        <f>SUM(C25*F25)+E25+D25</f>
        <v/>
      </c>
      <c r="I25" s="12" t="n"/>
      <c r="J25" s="7" t="n"/>
      <c r="K25" s="73" t="inlineStr">
        <is>
          <t>(scene not in Yellow 10/19 window - no date)</t>
        </is>
      </c>
      <c r="L25" s="73" t="inlineStr">
        <is>
          <t>102/21</t>
        </is>
      </c>
      <c r="M25" s="73" t="inlineStr">
        <is>
          <t>NOT IN BREAKDOWN</t>
        </is>
      </c>
    </row>
    <row r="26">
      <c r="A26" s="22" t="inlineStr">
        <is>
          <t>DC Patrol Car 102-21</t>
        </is>
      </c>
      <c r="B26" s="7" t="n"/>
      <c r="C26" s="7" t="n">
        <v>500</v>
      </c>
      <c r="D26" s="7" t="n"/>
      <c r="E26" s="7" t="n">
        <v>750</v>
      </c>
      <c r="F26" s="7" t="n">
        <v>1</v>
      </c>
      <c r="G26" s="7" t="n"/>
      <c r="H26" s="12">
        <f>SUM(C26*F26)+E26+D26</f>
        <v/>
      </c>
      <c r="I26" s="12" t="n"/>
      <c r="J26" s="7" t="n"/>
      <c r="K26" s="73" t="inlineStr">
        <is>
          <t>(scene not in Yellow 10/19 window - no date)</t>
        </is>
      </c>
      <c r="L26" s="73" t="inlineStr">
        <is>
          <t>102/21</t>
        </is>
      </c>
      <c r="M26" s="73" t="inlineStr">
        <is>
          <t>NOT IN BREAKDOWN</t>
        </is>
      </c>
    </row>
    <row r="27">
      <c r="A27" s="22" t="inlineStr">
        <is>
          <t>ND Cars 102-21</t>
        </is>
      </c>
      <c r="B27" s="7" t="n"/>
      <c r="C27" s="7" t="n">
        <v>550</v>
      </c>
      <c r="D27" s="7" t="n"/>
      <c r="E27" s="7" t="n"/>
      <c r="F27" s="7" t="n">
        <v>6</v>
      </c>
      <c r="G27" s="7" t="n"/>
      <c r="H27" s="12">
        <f>SUM(C27*F27)+E27+D27</f>
        <v/>
      </c>
      <c r="I27" s="12" t="n"/>
      <c r="J27" s="7" t="n"/>
      <c r="K27" s="73" t="inlineStr">
        <is>
          <t>(scene not in Yellow 10/19 window - no date)</t>
        </is>
      </c>
      <c r="L27" s="73" t="inlineStr">
        <is>
          <t>102/21</t>
        </is>
      </c>
      <c r="M27" s="73" t="inlineStr">
        <is>
          <t>NOT IN BREAKDOWN</t>
        </is>
      </c>
    </row>
    <row r="28">
      <c r="A28" s="8" t="inlineStr">
        <is>
          <t>School Bus 102-47</t>
        </is>
      </c>
      <c r="B28" s="7" t="n"/>
      <c r="C28" s="7" t="n">
        <v>775</v>
      </c>
      <c r="D28" s="7" t="n"/>
      <c r="E28" s="7" t="n">
        <v>4000</v>
      </c>
      <c r="F28" s="7" t="n">
        <v>1</v>
      </c>
      <c r="G28" s="7" t="n"/>
      <c r="H28" s="12">
        <f>SUM(C28*F28)+E28+D28</f>
        <v/>
      </c>
      <c r="I28" s="12" t="n"/>
      <c r="J28" s="7" t="n"/>
      <c r="K28" s="73" t="inlineStr">
        <is>
          <t>(scene not in Yellow 10/19 window - no date)</t>
        </is>
      </c>
      <c r="L28" s="73" t="inlineStr">
        <is>
          <t>102/47</t>
        </is>
      </c>
      <c r="M28" s="73" t="inlineStr">
        <is>
          <t>NOT IN BREAKDOWN</t>
        </is>
      </c>
    </row>
    <row r="29">
      <c r="A29" s="8" t="inlineStr">
        <is>
          <t>ND Cars 102-47</t>
        </is>
      </c>
      <c r="B29" s="7" t="n"/>
      <c r="C29" s="7" t="n">
        <v>550</v>
      </c>
      <c r="D29" s="7" t="n"/>
      <c r="E29" s="7" t="n"/>
      <c r="F29" s="7" t="n">
        <v>6</v>
      </c>
      <c r="G29" s="7" t="n"/>
      <c r="H29" s="12">
        <f>SUM(C29*F29)+E29+D29</f>
        <v/>
      </c>
      <c r="I29" s="12" t="n"/>
      <c r="J29" s="7" t="n"/>
      <c r="K29" s="73" t="inlineStr">
        <is>
          <t>(scene not in Yellow 10/19 window - no date)</t>
        </is>
      </c>
      <c r="L29" s="73" t="inlineStr">
        <is>
          <t>102/47</t>
        </is>
      </c>
      <c r="M29" s="73" t="inlineStr">
        <is>
          <t>NOT IN BREAKDOWN</t>
        </is>
      </c>
    </row>
    <row r="30">
      <c r="A30" s="22" t="inlineStr">
        <is>
          <t>Pilot Mustang 102-51</t>
        </is>
      </c>
      <c r="B30" s="7" t="n"/>
      <c r="C30" s="7" t="n">
        <v>695</v>
      </c>
      <c r="D30" s="7" t="n"/>
      <c r="E30" s="7" t="n"/>
      <c r="F30" s="7" t="n">
        <v>1</v>
      </c>
      <c r="G30" s="7" t="n"/>
      <c r="H30" s="12">
        <f>SUM(C30*F30)+E30+D30</f>
        <v/>
      </c>
      <c r="I30" s="12" t="n"/>
      <c r="J30" s="7" t="n"/>
      <c r="K30" s="75" t="inlineStr">
        <is>
          <t>Thu 10/29 D28</t>
        </is>
      </c>
      <c r="L30" s="75" t="inlineStr">
        <is>
          <t>102/51</t>
        </is>
      </c>
      <c r="M30" s="75" t="inlineStr">
        <is>
          <t>MATCHED</t>
        </is>
      </c>
    </row>
    <row r="31">
      <c r="A31" s="22" t="inlineStr">
        <is>
          <t>VW Beetle 102-51</t>
        </is>
      </c>
      <c r="B31" s="7" t="n"/>
      <c r="C31" s="7" t="n">
        <v>1700</v>
      </c>
      <c r="D31" s="7" t="n"/>
      <c r="E31" s="7" t="n"/>
      <c r="F31" s="7" t="n">
        <v>1</v>
      </c>
      <c r="G31" s="7" t="n"/>
      <c r="H31" s="12">
        <f>SUM(C31*F31)+E31+D31</f>
        <v/>
      </c>
      <c r="I31" s="12" t="n"/>
      <c r="J31" s="7" t="n"/>
      <c r="K31" s="75" t="inlineStr">
        <is>
          <t>Thu 10/29 D28</t>
        </is>
      </c>
      <c r="L31" s="75" t="inlineStr">
        <is>
          <t>102/51</t>
        </is>
      </c>
      <c r="M31" s="75" t="inlineStr">
        <is>
          <t>MATCHED</t>
        </is>
      </c>
    </row>
    <row r="32">
      <c r="A32" s="22" t="inlineStr">
        <is>
          <t>Hoot's Car 102-51</t>
        </is>
      </c>
      <c r="B32" s="7" t="n"/>
      <c r="C32" s="7" t="n">
        <v>950</v>
      </c>
      <c r="D32" s="7" t="n"/>
      <c r="E32" s="7" t="n"/>
      <c r="F32" s="7" t="n">
        <v>1</v>
      </c>
      <c r="G32" s="7" t="n"/>
      <c r="H32" s="12">
        <f>SUM(C32*F32)+E32+D32</f>
        <v/>
      </c>
      <c r="I32" s="12" t="n"/>
      <c r="J32" s="7" t="n"/>
      <c r="K32" s="73" t="inlineStr">
        <is>
          <t>Thu 10/29 D28</t>
        </is>
      </c>
      <c r="L32" s="73" t="inlineStr">
        <is>
          <t>102/51</t>
        </is>
      </c>
      <c r="M32" s="73" t="inlineStr">
        <is>
          <t>NOT IN BREAKDOWN - Scene 102/51 is in breakdown (Day 28) but HOOT'S CAR is not listed there</t>
        </is>
      </c>
    </row>
    <row r="33">
      <c r="A33" s="22" t="inlineStr">
        <is>
          <t>Broken Taillight Sedan 102-51</t>
        </is>
      </c>
      <c r="B33" s="7" t="n"/>
      <c r="C33" s="7" t="n">
        <v>500</v>
      </c>
      <c r="D33" s="7" t="n"/>
      <c r="E33" s="7" t="n"/>
      <c r="F33" s="7" t="n">
        <v>1</v>
      </c>
      <c r="G33" s="7" t="n"/>
      <c r="H33" s="12">
        <f>SUM(C33*F33)+E33+D33</f>
        <v/>
      </c>
      <c r="I33" s="12" t="n"/>
      <c r="J33" s="7" t="n"/>
      <c r="K33" s="75" t="inlineStr">
        <is>
          <t>Thu 10/29 D28</t>
        </is>
      </c>
      <c r="L33" s="75" t="inlineStr">
        <is>
          <t>102/51</t>
        </is>
      </c>
      <c r="M33" s="75" t="inlineStr">
        <is>
          <t>MATCHED</t>
        </is>
      </c>
    </row>
    <row r="34">
      <c r="A34" s="22" t="inlineStr">
        <is>
          <t>ND Cars 102-51</t>
        </is>
      </c>
      <c r="B34" s="7" t="n"/>
      <c r="C34" s="7" t="n">
        <v>550</v>
      </c>
      <c r="D34" s="7" t="n"/>
      <c r="E34" s="7" t="n"/>
      <c r="F34" s="7" t="n">
        <v>15</v>
      </c>
      <c r="G34" s="7" t="n"/>
      <c r="H34" s="12">
        <f>SUM(C34*F34)+E34+D34</f>
        <v/>
      </c>
      <c r="I34" s="12" t="n"/>
      <c r="J34" s="7" t="n"/>
      <c r="K34" s="75" t="inlineStr">
        <is>
          <t>Thu 10/29 D28</t>
        </is>
      </c>
      <c r="L34" s="75" t="inlineStr">
        <is>
          <t>102/51</t>
        </is>
      </c>
      <c r="M34" s="75" t="inlineStr">
        <is>
          <t>MATCHED - Breakdown ND CARS has no count (budget 15)</t>
        </is>
      </c>
    </row>
    <row r="35">
      <c r="A35" s="22" t="inlineStr">
        <is>
          <t>Onizuka SUV 103-3</t>
        </is>
      </c>
      <c r="B35" s="7" t="n"/>
      <c r="C35" s="7" t="n">
        <v>550</v>
      </c>
      <c r="D35" s="7" t="n"/>
      <c r="E35" s="7" t="n"/>
      <c r="F35" s="7" t="n">
        <v>1</v>
      </c>
      <c r="G35" s="7" t="n"/>
      <c r="H35" s="12">
        <f>SUM(C35*F35)+E35+D35</f>
        <v/>
      </c>
      <c r="I35" s="12" t="n"/>
      <c r="J35" s="7" t="n"/>
      <c r="K35" s="75" t="inlineStr">
        <is>
          <t>Mon 10/19 D20 Gemini
Mon 10/19 D20 Gemini</t>
        </is>
      </c>
      <c r="L35" s="75" t="inlineStr">
        <is>
          <t>103/3
103/4</t>
        </is>
      </c>
      <c r="M35" s="75" t="inlineStr">
        <is>
          <t>MATCHED - ONIZUKA CARS (2)</t>
        </is>
      </c>
    </row>
    <row r="36">
      <c r="A36" s="22" t="inlineStr">
        <is>
          <t>El Onizuka Car 103-3</t>
        </is>
      </c>
      <c r="B36" s="7" t="n"/>
      <c r="C36" s="7" t="n">
        <v>550</v>
      </c>
      <c r="D36" s="7" t="n"/>
      <c r="E36" s="7" t="n"/>
      <c r="F36" s="7" t="n">
        <v>1</v>
      </c>
      <c r="G36" s="7" t="n"/>
      <c r="H36" s="12">
        <f>SUM(C36*F36)+E36+D36</f>
        <v/>
      </c>
      <c r="I36" s="12" t="n"/>
      <c r="J36" s="7" t="n"/>
      <c r="K36" s="75" t="inlineStr">
        <is>
          <t>Mon 10/19 D20 Gemini
Mon 10/19 D20 Gemini</t>
        </is>
      </c>
      <c r="L36" s="75" t="inlineStr">
        <is>
          <t>103/3
103/4</t>
        </is>
      </c>
      <c r="M36" s="75" t="inlineStr">
        <is>
          <t>MATCHED - ONIZUKA CARS (2)</t>
        </is>
      </c>
    </row>
    <row r="37">
      <c r="A37" s="22" t="inlineStr">
        <is>
          <t>News Van #1 103-3</t>
        </is>
      </c>
      <c r="B37" s="7" t="inlineStr">
        <is>
          <t>ROS Rental</t>
        </is>
      </c>
      <c r="C37" s="7" t="n"/>
      <c r="D37" s="7" t="n"/>
      <c r="E37" s="7" t="n">
        <v>850</v>
      </c>
      <c r="F37" s="7" t="n">
        <v>1</v>
      </c>
      <c r="G37" s="7" t="n"/>
      <c r="H37" s="12">
        <f>SUM(C37*F37)+E37+D37</f>
        <v/>
      </c>
      <c r="I37" s="12" t="n"/>
      <c r="J37" s="7" t="n"/>
      <c r="K37" s="75" t="inlineStr">
        <is>
          <t>Mon 10/19 D20 Gemini
Mon 10/19 D20 Gemini</t>
        </is>
      </c>
      <c r="L37" s="75" t="inlineStr">
        <is>
          <t>103/3
103/4</t>
        </is>
      </c>
      <c r="M37" s="75" t="inlineStr">
        <is>
          <t>MATCHED - NEWS VANS (3)</t>
        </is>
      </c>
    </row>
    <row r="38">
      <c r="A38" s="22" t="inlineStr">
        <is>
          <t>News Van #2 103-3</t>
        </is>
      </c>
      <c r="B38" s="7" t="n"/>
      <c r="C38" s="7" t="n">
        <v>575</v>
      </c>
      <c r="D38" s="7" t="n"/>
      <c r="E38" s="7" t="n">
        <v>850</v>
      </c>
      <c r="F38" s="7" t="n">
        <v>1</v>
      </c>
      <c r="G38" s="7" t="n"/>
      <c r="H38" s="12">
        <f>SUM(C38*F38)+E38+D38</f>
        <v/>
      </c>
      <c r="I38" s="12" t="n"/>
      <c r="J38" s="7" t="n"/>
      <c r="K38" s="75" t="inlineStr">
        <is>
          <t>Mon 10/19 D20 Gemini
Mon 10/19 D20 Gemini</t>
        </is>
      </c>
      <c r="L38" s="75" t="inlineStr">
        <is>
          <t>103/3
103/4</t>
        </is>
      </c>
      <c r="M38" s="75" t="inlineStr">
        <is>
          <t>MATCHED - NEWS VANS (3)</t>
        </is>
      </c>
    </row>
    <row r="39">
      <c r="A39" s="22" t="inlineStr">
        <is>
          <t>News Van #3 103-3</t>
        </is>
      </c>
      <c r="B39" s="7" t="n"/>
      <c r="C39" s="7" t="n">
        <v>575</v>
      </c>
      <c r="D39" s="7" t="n"/>
      <c r="E39" s="7" t="n">
        <v>850</v>
      </c>
      <c r="F39" s="7" t="n">
        <v>1</v>
      </c>
      <c r="G39" s="7" t="n"/>
      <c r="H39" s="12">
        <f>SUM(C39*F39)+E39+D39</f>
        <v/>
      </c>
      <c r="I39" s="12" t="n"/>
      <c r="J39" s="7" t="n"/>
      <c r="K39" s="75" t="inlineStr">
        <is>
          <t>Mon 10/19 D20 Gemini
Mon 10/19 D20 Gemini</t>
        </is>
      </c>
      <c r="L39" s="75" t="inlineStr">
        <is>
          <t>103/3
103/4</t>
        </is>
      </c>
      <c r="M39" s="75" t="inlineStr">
        <is>
          <t>MATCHED - NEWS VANS (3)</t>
        </is>
      </c>
    </row>
    <row r="40">
      <c r="A40" s="22" t="inlineStr">
        <is>
          <t>Journalist Suburbans x2 103-3</t>
        </is>
      </c>
      <c r="B40" s="7" t="n"/>
      <c r="C40" s="7" t="n">
        <v>550</v>
      </c>
      <c r="D40" s="7" t="n"/>
      <c r="E40" s="7" t="n"/>
      <c r="F40" s="7" t="n">
        <v>2</v>
      </c>
      <c r="G40" s="7" t="n"/>
      <c r="H40" s="12">
        <f>SUM(C40*F40)+E40+D40</f>
        <v/>
      </c>
      <c r="I40" s="12" t="n"/>
      <c r="J40" s="7" t="n"/>
      <c r="K40" s="74" t="inlineStr">
        <is>
          <t>Mon 10/19 D20 Gemini
Mon 10/19 D20 Gemini</t>
        </is>
      </c>
      <c r="L40" s="74" t="inlineStr">
        <is>
          <t>103/3
103/4</t>
        </is>
      </c>
      <c r="M40" s="74" t="inlineStr">
        <is>
          <t>POSSIBLE MATCH - POSSIBLE: = ND CARS (RADIO/PRINT JOURNALISTS)? no count in breakdown</t>
        </is>
      </c>
    </row>
    <row r="41">
      <c r="A41" s="22" t="inlineStr">
        <is>
          <t>Nasa Van 103-3</t>
        </is>
      </c>
      <c r="B41" s="7" t="inlineStr">
        <is>
          <t>ROS Rental</t>
        </is>
      </c>
      <c r="C41" s="7" t="n"/>
      <c r="D41" s="7" t="n"/>
      <c r="E41" s="7" t="n">
        <v>500</v>
      </c>
      <c r="F41" s="7" t="n">
        <v>1</v>
      </c>
      <c r="G41" s="7" t="n"/>
      <c r="H41" s="12">
        <f>SUM(C41*F41)+E41+D41</f>
        <v/>
      </c>
      <c r="I41" s="12" t="n"/>
      <c r="J41" s="7" t="n"/>
      <c r="K41" s="75" t="inlineStr">
        <is>
          <t>Mon 10/19 D20 Gemini
Mon 10/19 D20 Gemini</t>
        </is>
      </c>
      <c r="L41" s="75" t="inlineStr">
        <is>
          <t>103/3
103/4</t>
        </is>
      </c>
      <c r="M41" s="75" t="inlineStr">
        <is>
          <t>MATCHED</t>
        </is>
      </c>
    </row>
    <row r="42">
      <c r="A42" s="22" t="inlineStr">
        <is>
          <t>ND Cars 103-3</t>
        </is>
      </c>
      <c r="B42" s="7" t="n"/>
      <c r="C42" s="7" t="n">
        <v>550</v>
      </c>
      <c r="D42" s="7" t="n"/>
      <c r="E42" s="7" t="n"/>
      <c r="F42" s="7" t="n">
        <v>5</v>
      </c>
      <c r="G42" s="7" t="n"/>
      <c r="H42" s="12">
        <f>SUM(C42*F42)+E42+D42</f>
        <v/>
      </c>
      <c r="I42" s="12" t="n"/>
      <c r="J42" s="7" t="n"/>
      <c r="K42" s="75" t="inlineStr">
        <is>
          <t>Mon 10/19 D20 Gemini
Mon 10/19 D20 Gemini</t>
        </is>
      </c>
      <c r="L42" s="75" t="inlineStr">
        <is>
          <t>103/3
103/4</t>
        </is>
      </c>
      <c r="M42" s="75" t="inlineStr">
        <is>
          <t>MATCHED - Count differs: budget 5 vs breakdown ND 80'S CAR (4)</t>
        </is>
      </c>
    </row>
    <row r="43">
      <c r="A43" s="22" t="inlineStr">
        <is>
          <t xml:space="preserve">Commision Van #2 103-7 </t>
        </is>
      </c>
      <c r="B43" s="7" t="n"/>
      <c r="C43" s="7" t="n">
        <v>550</v>
      </c>
      <c r="D43" s="7" t="n"/>
      <c r="E43" s="7" t="n"/>
      <c r="F43" s="7" t="n">
        <v>1</v>
      </c>
      <c r="G43" s="7" t="n"/>
      <c r="H43" s="12">
        <f>SUM(C43*F43)+E43+D43</f>
        <v/>
      </c>
      <c r="I43" s="12" t="n"/>
      <c r="J43" s="7" t="n"/>
      <c r="K43" s="73" t="inlineStr">
        <is>
          <t>(scene not in Yellow 10/19 window - no date)</t>
        </is>
      </c>
      <c r="L43" s="73" t="inlineStr">
        <is>
          <t>103/7</t>
        </is>
      </c>
      <c r="M43" s="73" t="inlineStr">
        <is>
          <t>NOT IN BREAKDOWN</t>
        </is>
      </c>
    </row>
    <row r="44">
      <c r="A44" s="22" t="inlineStr">
        <is>
          <t>Hoots Car 103-13</t>
        </is>
      </c>
      <c r="B44" s="7" t="n"/>
      <c r="C44" s="7" t="n">
        <v>950</v>
      </c>
      <c r="D44" s="7" t="n"/>
      <c r="E44" s="7" t="n"/>
      <c r="F44" s="7" t="n">
        <v>1</v>
      </c>
      <c r="G44" s="7" t="n"/>
      <c r="H44" s="12">
        <f>SUM(C44*F44)+E44+D44</f>
        <v/>
      </c>
      <c r="I44" s="12" t="n"/>
      <c r="J44" s="7" t="n"/>
      <c r="K44" s="75" t="inlineStr">
        <is>
          <t>Mon 10/19 D20 Gemini
Mon 10/19 D20 Gemini
Mon 10/19 D20 Gemini</t>
        </is>
      </c>
      <c r="L44" s="75" t="inlineStr">
        <is>
          <t>103/14pt1
103/13pt2, 14pt2
103/13pt1</t>
        </is>
      </c>
      <c r="M44" s="75" t="inlineStr">
        <is>
          <t>MATCHED</t>
        </is>
      </c>
    </row>
    <row r="45">
      <c r="A45" s="22" t="inlineStr">
        <is>
          <t>Joyce Abbey Wagon 103-13</t>
        </is>
      </c>
      <c r="B45" s="7" t="n"/>
      <c r="C45" s="7" t="n">
        <v>695</v>
      </c>
      <c r="D45" s="7" t="n"/>
      <c r="E45" s="7" t="n"/>
      <c r="F45" s="7" t="n">
        <v>1</v>
      </c>
      <c r="G45" s="7" t="n"/>
      <c r="H45" s="12">
        <f>SUM(C45*F45)+E45+D45</f>
        <v/>
      </c>
      <c r="I45" s="12" t="n"/>
      <c r="J45" s="7" t="n"/>
      <c r="K45" s="75" t="inlineStr">
        <is>
          <t>Mon 10/19 D20 Gemini
Mon 10/19 D20 Gemini</t>
        </is>
      </c>
      <c r="L45" s="75" t="inlineStr">
        <is>
          <t>103/14pt1
103/13pt2, 14pt2</t>
        </is>
      </c>
      <c r="M45" s="75" t="inlineStr">
        <is>
          <t>MATCHED - = JOYCE ABBEY HOUSTON CAR</t>
        </is>
      </c>
    </row>
    <row r="46">
      <c r="A46" s="22" t="inlineStr">
        <is>
          <t>George Abbey Car 103-13</t>
        </is>
      </c>
      <c r="B46" s="7" t="n"/>
      <c r="C46" s="7" t="n">
        <v>695</v>
      </c>
      <c r="D46" s="7" t="n"/>
      <c r="E46" s="7" t="n"/>
      <c r="F46" s="7" t="n">
        <v>1</v>
      </c>
      <c r="G46" s="7" t="n"/>
      <c r="H46" s="12">
        <f>SUM(C46*F46)+E46+D46</f>
        <v/>
      </c>
      <c r="I46" s="12" t="n"/>
      <c r="J46" s="7" t="n"/>
      <c r="K46" s="75" t="inlineStr">
        <is>
          <t>Mon 10/19 D20 Gemini
Mon 10/19 D20 Gemini
Mon 10/19 D20 Gemini</t>
        </is>
      </c>
      <c r="L46" s="75" t="inlineStr">
        <is>
          <t>103/14pt1
103/13pt2, 14pt2
103/13pt1</t>
        </is>
      </c>
      <c r="M46" s="75" t="inlineStr">
        <is>
          <t>MATCHED - = GEORGE HOUSTON CAR</t>
        </is>
      </c>
    </row>
    <row r="47">
      <c r="A47" s="22" t="inlineStr">
        <is>
          <t>ND Cars (1978) 103-13</t>
        </is>
      </c>
      <c r="B47" s="7" t="n"/>
      <c r="C47" s="7" t="n">
        <v>550</v>
      </c>
      <c r="D47" s="7" t="n"/>
      <c r="E47" s="7" t="n"/>
      <c r="F47" s="7" t="n">
        <v>5</v>
      </c>
      <c r="G47" s="7" t="n"/>
      <c r="H47" s="12">
        <f>SUM(C47*F47)+E47+D47</f>
        <v/>
      </c>
      <c r="I47" s="12" t="n"/>
      <c r="J47" s="7" t="n"/>
      <c r="K47" s="75" t="inlineStr">
        <is>
          <t>Mon 10/19 D20 Gemini
Mon 10/19 D20 Gemini
Mon 10/19 D20 Gemini</t>
        </is>
      </c>
      <c r="L47" s="75" t="inlineStr">
        <is>
          <t>103/14pt1
103/13pt2, 14pt2
103/13pt1</t>
        </is>
      </c>
      <c r="M47" s="75" t="inlineStr">
        <is>
          <t>MATCHED - = ND NEIGHBORHOOD CARS (5); 13pt1 has no count</t>
        </is>
      </c>
    </row>
    <row r="48">
      <c r="A48" s="22" t="inlineStr">
        <is>
          <t>ND Cars 103-23</t>
        </is>
      </c>
      <c r="B48" s="7" t="n"/>
      <c r="C48" s="7" t="n">
        <v>550</v>
      </c>
      <c r="D48" s="7" t="n"/>
      <c r="E48" s="7" t="n"/>
      <c r="F48" s="7" t="n">
        <v>20</v>
      </c>
      <c r="G48" s="7" t="n"/>
      <c r="H48" s="12">
        <f>SUM(C48*F48)+E48+D48</f>
        <v/>
      </c>
      <c r="I48" s="12" t="n"/>
      <c r="J48" s="7" t="n"/>
      <c r="K48" s="73" t="inlineStr">
        <is>
          <t>(scene not in Yellow 10/19 window - no date)</t>
        </is>
      </c>
      <c r="L48" s="73" t="inlineStr">
        <is>
          <t>103/23</t>
        </is>
      </c>
      <c r="M48" s="73" t="inlineStr">
        <is>
          <t>NOT IN BREAKDOWN</t>
        </is>
      </c>
    </row>
    <row r="49">
      <c r="A49" s="8" t="inlineStr">
        <is>
          <t>ND Cars 103-26</t>
        </is>
      </c>
      <c r="B49" s="7" t="n"/>
      <c r="C49" s="7" t="n">
        <v>550</v>
      </c>
      <c r="D49" s="7" t="n"/>
      <c r="E49" s="7" t="n"/>
      <c r="F49" s="7" t="n">
        <v>6</v>
      </c>
      <c r="G49" s="7" t="n"/>
      <c r="H49" s="12">
        <f>SUM(C49*F49)+E49+D49</f>
        <v/>
      </c>
      <c r="I49" s="12" t="n"/>
      <c r="J49" s="7" t="n"/>
      <c r="K49" s="73" t="inlineStr">
        <is>
          <t>(scene not in Yellow 10/19 window - no date)</t>
        </is>
      </c>
      <c r="L49" s="73" t="inlineStr">
        <is>
          <t>103/26</t>
        </is>
      </c>
      <c r="M49" s="73" t="inlineStr">
        <is>
          <t>NOT IN BREAKDOWN</t>
        </is>
      </c>
    </row>
    <row r="50">
      <c r="A50" s="8" t="inlineStr">
        <is>
          <t>Astrovan Escort Car 103-40</t>
        </is>
      </c>
      <c r="B50" s="7" t="n"/>
      <c r="C50" s="7" t="n">
        <v>500</v>
      </c>
      <c r="D50" s="7" t="n"/>
      <c r="E50" s="7" t="n">
        <v>650</v>
      </c>
      <c r="F50" s="7" t="n">
        <v>1</v>
      </c>
      <c r="G50" s="7" t="n"/>
      <c r="H50" s="12">
        <f>SUM(C50*F50)+E50+D50</f>
        <v/>
      </c>
      <c r="I50" s="12" t="n"/>
      <c r="J50" s="7" t="n"/>
      <c r="K50" s="73" t="inlineStr">
        <is>
          <t>(scene not in Yellow 10/19 window - no date)</t>
        </is>
      </c>
      <c r="L50" s="73" t="inlineStr">
        <is>
          <t>103/40</t>
        </is>
      </c>
      <c r="M50" s="73" t="inlineStr">
        <is>
          <t>NOT IN BREAKDOWN</t>
        </is>
      </c>
    </row>
    <row r="51">
      <c r="A51" s="22" t="inlineStr">
        <is>
          <t>Hoot's Van 103-46</t>
        </is>
      </c>
      <c r="B51" s="7" t="n"/>
      <c r="C51" s="7" t="n">
        <v>500</v>
      </c>
      <c r="D51" s="7" t="n"/>
      <c r="E51" s="7" t="n"/>
      <c r="F51" s="7" t="n">
        <v>1</v>
      </c>
      <c r="G51" s="7" t="n"/>
      <c r="H51" s="12">
        <f>SUM(C51*F51)+E51+D51</f>
        <v/>
      </c>
      <c r="I51" s="12" t="n"/>
      <c r="J51" s="7" t="n"/>
      <c r="K51" s="73" t="inlineStr">
        <is>
          <t>(scene not in Yellow 10/19 window - no date)</t>
        </is>
      </c>
      <c r="L51" s="73" t="inlineStr">
        <is>
          <t>103/46</t>
        </is>
      </c>
      <c r="M51" s="73" t="inlineStr">
        <is>
          <t>NOT IN BREAKDOWN</t>
        </is>
      </c>
    </row>
    <row r="52">
      <c r="A52" s="22" t="inlineStr">
        <is>
          <t>Hoot's Van Double 103-46</t>
        </is>
      </c>
      <c r="B52" s="7" t="inlineStr">
        <is>
          <t>ROS Rental</t>
        </is>
      </c>
      <c r="C52" s="7" t="n"/>
      <c r="D52" s="7" t="n"/>
      <c r="E52" s="7" t="n"/>
      <c r="F52" s="7" t="n">
        <v>1</v>
      </c>
      <c r="G52" s="7" t="n"/>
      <c r="H52" s="12">
        <f>SUM(C52*F52)+E52+D52</f>
        <v/>
      </c>
      <c r="I52" s="12" t="n"/>
      <c r="J52" s="7" t="n"/>
      <c r="K52" s="73" t="inlineStr">
        <is>
          <t>(scene not in Yellow 10/19 window - no date)</t>
        </is>
      </c>
      <c r="L52" s="73" t="inlineStr">
        <is>
          <t>103/46</t>
        </is>
      </c>
      <c r="M52" s="73" t="inlineStr">
        <is>
          <t>NOT IN BREAKDOWN</t>
        </is>
      </c>
    </row>
    <row r="53">
      <c r="A53" s="22" t="inlineStr">
        <is>
          <t>ND Cars 103-46</t>
        </is>
      </c>
      <c r="B53" s="7" t="n"/>
      <c r="C53" s="7" t="n">
        <v>550</v>
      </c>
      <c r="D53" s="7" t="n"/>
      <c r="E53" s="7" t="n"/>
      <c r="F53" s="7" t="n">
        <v>5</v>
      </c>
      <c r="G53" s="7" t="n"/>
      <c r="H53" s="12">
        <f>SUM(C53*F53)+E53+D53</f>
        <v/>
      </c>
      <c r="I53" s="12" t="n"/>
      <c r="J53" s="7" t="n"/>
      <c r="K53" s="73" t="inlineStr">
        <is>
          <t>(scene not in Yellow 10/19 window - no date)</t>
        </is>
      </c>
      <c r="L53" s="73" t="inlineStr">
        <is>
          <t>103/46</t>
        </is>
      </c>
      <c r="M53" s="73" t="inlineStr">
        <is>
          <t>NOT IN BREAKDOWN</t>
        </is>
      </c>
    </row>
    <row r="54">
      <c r="A54" s="8" t="inlineStr">
        <is>
          <t>McNair Car (1982) 104-8</t>
        </is>
      </c>
      <c r="B54" s="7" t="n"/>
      <c r="C54" s="7" t="n">
        <v>550</v>
      </c>
      <c r="D54" s="7" t="n"/>
      <c r="E54" s="7" t="n"/>
      <c r="F54" s="7" t="n">
        <v>1</v>
      </c>
      <c r="G54" s="7" t="n"/>
      <c r="H54" s="12">
        <f>SUM(C54*F54)+E54+D54</f>
        <v/>
      </c>
      <c r="I54" s="12" t="n"/>
      <c r="J54" s="7" t="n"/>
      <c r="K54" s="73" t="inlineStr">
        <is>
          <t>(scene not in Yellow 10/19 window - no date)</t>
        </is>
      </c>
      <c r="L54" s="73" t="inlineStr">
        <is>
          <t>104/8</t>
        </is>
      </c>
      <c r="M54" s="73" t="inlineStr">
        <is>
          <t>NOT IN BREAKDOWN</t>
        </is>
      </c>
    </row>
    <row r="55">
      <c r="A55" s="8" t="inlineStr">
        <is>
          <t>McNair Incident Truck #1</t>
        </is>
      </c>
      <c r="B55" s="7" t="n"/>
      <c r="C55" s="7" t="n">
        <v>500</v>
      </c>
      <c r="D55" s="7" t="n"/>
      <c r="E55" s="7" t="n"/>
      <c r="F55" s="7" t="n">
        <v>1</v>
      </c>
      <c r="G55" s="7" t="n"/>
      <c r="H55" s="12">
        <f>SUM(C55*F55)+E55+D55</f>
        <v/>
      </c>
      <c r="I55" s="12" t="n"/>
      <c r="J55" s="7" t="n"/>
      <c r="K55" s="73" t="inlineStr"/>
      <c r="L55" s="73" t="inlineStr"/>
      <c r="M55" s="73" t="inlineStr">
        <is>
          <t>NOT IN BREAKDOWN</t>
        </is>
      </c>
    </row>
    <row r="56">
      <c r="A56" s="8" t="inlineStr">
        <is>
          <t>McNair Incident Truck #2</t>
        </is>
      </c>
      <c r="B56" s="7" t="n"/>
      <c r="C56" s="7" t="n">
        <v>500</v>
      </c>
      <c r="D56" s="7" t="n"/>
      <c r="E56" s="7" t="n"/>
      <c r="F56" s="7" t="n">
        <v>1</v>
      </c>
      <c r="G56" s="7" t="n"/>
      <c r="H56" s="12">
        <f>SUM(C56*F56)+E56+D56</f>
        <v/>
      </c>
      <c r="I56" s="12" t="n"/>
      <c r="J56" s="7" t="n"/>
      <c r="K56" s="73" t="inlineStr"/>
      <c r="L56" s="73" t="inlineStr"/>
      <c r="M56" s="73" t="inlineStr">
        <is>
          <t>NOT IN BREAKDOWN</t>
        </is>
      </c>
    </row>
    <row r="57">
      <c r="A57" s="22" t="inlineStr">
        <is>
          <t>El's Car 104-9</t>
        </is>
      </c>
      <c r="B57" s="7" t="n"/>
      <c r="C57" s="7" t="n">
        <v>550</v>
      </c>
      <c r="D57" s="7" t="n"/>
      <c r="E57" s="7" t="n"/>
      <c r="F57" s="7" t="n">
        <v>1</v>
      </c>
      <c r="G57" s="7" t="n"/>
      <c r="H57" s="12">
        <f>SUM(C57*F57)+E57+D57</f>
        <v/>
      </c>
      <c r="I57" s="12" t="n"/>
      <c r="J57" s="7" t="n"/>
      <c r="K57" s="75" t="inlineStr">
        <is>
          <t>Thu 10/29 D28</t>
        </is>
      </c>
      <c r="L57" s="75" t="inlineStr">
        <is>
          <t>104/9</t>
        </is>
      </c>
      <c r="M57" s="75" t="inlineStr">
        <is>
          <t>MATCHED</t>
        </is>
      </c>
    </row>
    <row r="58">
      <c r="A58" s="22" t="inlineStr">
        <is>
          <t>Arnie Thompson Truck 104-17</t>
        </is>
      </c>
      <c r="B58" s="7" t="n"/>
      <c r="C58" s="7" t="n">
        <v>650</v>
      </c>
      <c r="D58" s="7" t="n"/>
      <c r="E58" s="7" t="n"/>
      <c r="F58" s="7" t="n">
        <v>1</v>
      </c>
      <c r="G58" s="7" t="n"/>
      <c r="H58" s="12">
        <f>SUM(C58*F58)+E58+D58</f>
        <v/>
      </c>
      <c r="I58" s="12" t="n"/>
      <c r="J58" s="7" t="n"/>
      <c r="K58" s="73" t="inlineStr">
        <is>
          <t>(scene not in Yellow 10/19 window - no date)</t>
        </is>
      </c>
      <c r="L58" s="73" t="inlineStr">
        <is>
          <t>104/17</t>
        </is>
      </c>
      <c r="M58" s="73" t="inlineStr">
        <is>
          <t>NOT IN BREAKDOWN</t>
        </is>
      </c>
    </row>
    <row r="59">
      <c r="A59" s="22" t="inlineStr">
        <is>
          <t>ND Cars x10 104-17</t>
        </is>
      </c>
      <c r="B59" s="7" t="n"/>
      <c r="C59" s="7" t="n">
        <v>550</v>
      </c>
      <c r="D59" s="7" t="n"/>
      <c r="E59" s="7" t="n"/>
      <c r="F59" s="7" t="n">
        <v>10</v>
      </c>
      <c r="G59" s="7" t="n"/>
      <c r="H59" s="12">
        <f>SUM(C59*F59)+E59+D59</f>
        <v/>
      </c>
      <c r="I59" s="12" t="n"/>
      <c r="J59" s="7" t="n"/>
      <c r="K59" s="73" t="inlineStr">
        <is>
          <t>(scene not in Yellow 10/19 window - no date)</t>
        </is>
      </c>
      <c r="L59" s="73" t="inlineStr">
        <is>
          <t>104/17</t>
        </is>
      </c>
      <c r="M59" s="73" t="inlineStr">
        <is>
          <t>NOT IN BREAKDOWN</t>
        </is>
      </c>
    </row>
    <row r="60">
      <c r="A60" s="8" t="inlineStr">
        <is>
          <t>Joyce Abbey Wagon 104-18</t>
        </is>
      </c>
      <c r="B60" s="7" t="n"/>
      <c r="C60" s="7" t="n">
        <v>695</v>
      </c>
      <c r="D60" s="7" t="n"/>
      <c r="E60" s="7" t="n"/>
      <c r="F60" s="7" t="n">
        <v>1</v>
      </c>
      <c r="G60" s="7" t="n"/>
      <c r="H60" s="12">
        <f>SUM(C60*F60)+E60+D60</f>
        <v/>
      </c>
      <c r="I60" s="12" t="n"/>
      <c r="J60" s="7" t="n"/>
      <c r="K60" s="73" t="inlineStr">
        <is>
          <t>(scene not in Yellow 10/19 window - no date)</t>
        </is>
      </c>
      <c r="L60" s="73" t="inlineStr">
        <is>
          <t>104/18</t>
        </is>
      </c>
      <c r="M60" s="73" t="inlineStr">
        <is>
          <t>NOT IN BREAKDOWN</t>
        </is>
      </c>
    </row>
    <row r="61">
      <c r="A61" s="8" t="inlineStr">
        <is>
          <t>McNair Car #1 104-18</t>
        </is>
      </c>
      <c r="B61" s="7" t="n"/>
      <c r="C61" s="7" t="n">
        <v>550</v>
      </c>
      <c r="D61" s="7" t="n"/>
      <c r="E61" s="7" t="n"/>
      <c r="F61" s="7" t="n">
        <v>1</v>
      </c>
      <c r="G61" s="7" t="n"/>
      <c r="H61" s="12">
        <f>SUM(C61*F61)+E61+D61</f>
        <v/>
      </c>
      <c r="I61" s="12" t="n"/>
      <c r="J61" s="7" t="n"/>
      <c r="K61" s="73" t="inlineStr">
        <is>
          <t>(scene not in Yellow 10/19 window - no date)</t>
        </is>
      </c>
      <c r="L61" s="73" t="inlineStr">
        <is>
          <t>104/18</t>
        </is>
      </c>
      <c r="M61" s="73" t="inlineStr">
        <is>
          <t>NOT IN BREAKDOWN</t>
        </is>
      </c>
    </row>
    <row r="62">
      <c r="A62" s="8" t="inlineStr">
        <is>
          <t>McNair Car #2 104-18</t>
        </is>
      </c>
      <c r="B62" s="7" t="n"/>
      <c r="C62" s="7" t="n">
        <v>550</v>
      </c>
      <c r="D62" s="7" t="n"/>
      <c r="E62" s="7" t="n"/>
      <c r="F62" s="7" t="n">
        <v>1</v>
      </c>
      <c r="G62" s="7" t="n"/>
      <c r="H62" s="12">
        <f>SUM(C62*F62)+E62+D62</f>
        <v/>
      </c>
      <c r="I62" s="12" t="n"/>
      <c r="J62" s="7" t="n"/>
      <c r="K62" s="73" t="inlineStr">
        <is>
          <t>(scene not in Yellow 10/19 window - no date)</t>
        </is>
      </c>
      <c r="L62" s="73" t="inlineStr">
        <is>
          <t>104/18</t>
        </is>
      </c>
      <c r="M62" s="73" t="inlineStr">
        <is>
          <t>NOT IN BREAKDOWN</t>
        </is>
      </c>
    </row>
    <row r="63">
      <c r="A63" s="8" t="inlineStr">
        <is>
          <t>Boisjoly Car 104-22</t>
        </is>
      </c>
      <c r="B63" s="7" t="n"/>
      <c r="C63" s="7" t="n">
        <v>525</v>
      </c>
      <c r="D63" s="7" t="n"/>
      <c r="E63" s="7" t="n"/>
      <c r="F63" s="7" t="n">
        <v>1</v>
      </c>
      <c r="G63" s="7" t="n"/>
      <c r="H63" s="12">
        <f>SUM(C63*F63)+E63+D63</f>
        <v/>
      </c>
      <c r="I63" s="12" t="n"/>
      <c r="J63" s="7" t="n"/>
      <c r="K63" s="74" t="inlineStr">
        <is>
          <t>Fri 10/23 D24</t>
        </is>
      </c>
      <c r="L63" s="74" t="inlineStr">
        <is>
          <t>108/1</t>
        </is>
      </c>
      <c r="M63" s="74" t="inlineStr">
        <is>
          <t>POSSIBLE MATCH - POSSIBLE: budget says 104-22, breakdown has BOISJOLY CAR at 108/1 (104/22 not in Yellow window)</t>
        </is>
      </c>
    </row>
    <row r="64">
      <c r="A64" s="22" t="inlineStr">
        <is>
          <t>Joyce Abbey Wagon 104-30</t>
        </is>
      </c>
      <c r="B64" s="7" t="n"/>
      <c r="C64" s="7" t="n">
        <v>695</v>
      </c>
      <c r="D64" s="7" t="n"/>
      <c r="E64" s="7" t="n"/>
      <c r="F64" s="7" t="n">
        <v>1</v>
      </c>
      <c r="G64" s="7" t="n"/>
      <c r="H64" s="12">
        <f>SUM(C64*F64)+E64+D64</f>
        <v/>
      </c>
      <c r="I64" s="12" t="n"/>
      <c r="J64" s="7" t="n"/>
      <c r="K64" s="73" t="inlineStr">
        <is>
          <t>(scene not in Yellow 10/19 window - no date)</t>
        </is>
      </c>
      <c r="L64" s="73" t="inlineStr">
        <is>
          <t>104/30</t>
        </is>
      </c>
      <c r="M64" s="73" t="inlineStr">
        <is>
          <t>NOT IN BREAKDOWN</t>
        </is>
      </c>
    </row>
    <row r="65">
      <c r="A65" s="22" t="inlineStr">
        <is>
          <t>McNair Car 104-30</t>
        </is>
      </c>
      <c r="B65" s="7" t="n"/>
      <c r="C65" s="7" t="n">
        <v>550</v>
      </c>
      <c r="D65" s="7" t="n"/>
      <c r="E65" s="7" t="n"/>
      <c r="F65" s="7" t="n">
        <v>1</v>
      </c>
      <c r="G65" s="7" t="n"/>
      <c r="H65" s="12">
        <f>SUM(C65*F65)+E65+D65</f>
        <v/>
      </c>
      <c r="I65" s="12" t="n"/>
      <c r="J65" s="7" t="n"/>
      <c r="K65" s="73" t="inlineStr">
        <is>
          <t>(scene not in Yellow 10/19 window - no date)</t>
        </is>
      </c>
      <c r="L65" s="73" t="inlineStr">
        <is>
          <t>104/30</t>
        </is>
      </c>
      <c r="M65" s="73" t="inlineStr">
        <is>
          <t>NOT IN BREAKDOWN</t>
        </is>
      </c>
    </row>
    <row r="66">
      <c r="A66" s="22" t="inlineStr">
        <is>
          <t>Other Family Cars x2 104-30</t>
        </is>
      </c>
      <c r="B66" s="7" t="n"/>
      <c r="C66" s="7" t="n">
        <v>550</v>
      </c>
      <c r="D66" s="7" t="n"/>
      <c r="E66" s="7" t="n">
        <v>0</v>
      </c>
      <c r="F66" s="7" t="n">
        <v>2</v>
      </c>
      <c r="G66" s="7" t="n"/>
      <c r="H66" s="12">
        <f>SUM(C66*F66)+E66+D66</f>
        <v/>
      </c>
      <c r="I66" s="12" t="n"/>
      <c r="J66" s="7" t="n"/>
      <c r="K66" s="73" t="inlineStr">
        <is>
          <t>(scene not in Yellow 10/19 window - no date)</t>
        </is>
      </c>
      <c r="L66" s="73" t="inlineStr">
        <is>
          <t>104/30</t>
        </is>
      </c>
      <c r="M66" s="73" t="inlineStr">
        <is>
          <t>NOT IN BREAKDOWN</t>
        </is>
      </c>
    </row>
    <row r="67">
      <c r="A67" s="8" t="inlineStr">
        <is>
          <t>ND Cars 104-30</t>
        </is>
      </c>
      <c r="B67" s="7" t="n"/>
      <c r="C67" s="7" t="n">
        <v>550</v>
      </c>
      <c r="D67" s="7" t="n"/>
      <c r="E67" s="7" t="n"/>
      <c r="F67" s="7" t="n">
        <v>4</v>
      </c>
      <c r="G67" s="7" t="n"/>
      <c r="H67" s="12">
        <f>SUM(C67*F67)+E67+D67</f>
        <v/>
      </c>
      <c r="I67" s="12" t="n"/>
      <c r="J67" s="7" t="n"/>
      <c r="K67" s="73" t="inlineStr">
        <is>
          <t>(scene not in Yellow 10/19 window - no date)</t>
        </is>
      </c>
      <c r="L67" s="73" t="inlineStr">
        <is>
          <t>104/30</t>
        </is>
      </c>
      <c r="M67" s="73" t="inlineStr">
        <is>
          <t>NOT IN BREAKDOWN</t>
        </is>
      </c>
    </row>
    <row r="68">
      <c r="A68" s="8" t="inlineStr">
        <is>
          <t>Second NASA Van 104-37</t>
        </is>
      </c>
      <c r="B68" s="7" t="n"/>
      <c r="C68" s="7" t="n">
        <v>550</v>
      </c>
      <c r="D68" s="7" t="n"/>
      <c r="E68" s="7" t="n">
        <v>450</v>
      </c>
      <c r="F68" s="7" t="n">
        <v>1</v>
      </c>
      <c r="G68" s="7" t="n"/>
      <c r="H68" s="12">
        <f>SUM(C68*F68)+E68+D68</f>
        <v/>
      </c>
      <c r="I68" s="12" t="n"/>
      <c r="J68" s="7" t="n"/>
      <c r="K68" s="73" t="inlineStr">
        <is>
          <t>(scene not in Yellow 10/19 window - no date)</t>
        </is>
      </c>
      <c r="L68" s="73" t="inlineStr">
        <is>
          <t>104/37</t>
        </is>
      </c>
      <c r="M68" s="73" t="inlineStr">
        <is>
          <t>NOT IN BREAKDOWN</t>
        </is>
      </c>
    </row>
    <row r="69">
      <c r="A69" s="8" t="inlineStr">
        <is>
          <t>ND Cars 104-37</t>
        </is>
      </c>
      <c r="B69" s="7" t="n"/>
      <c r="C69" s="7" t="n">
        <v>550</v>
      </c>
      <c r="D69" s="7" t="n"/>
      <c r="E69" s="7" t="n"/>
      <c r="F69" s="7" t="n">
        <v>6</v>
      </c>
      <c r="G69" s="7" t="n"/>
      <c r="H69" s="12">
        <f>SUM(C69*F69)+E69+D69</f>
        <v/>
      </c>
      <c r="I69" s="12" t="n"/>
      <c r="J69" s="7" t="n"/>
      <c r="K69" s="73" t="inlineStr">
        <is>
          <t>(scene not in Yellow 10/19 window - no date)</t>
        </is>
      </c>
      <c r="L69" s="73" t="inlineStr">
        <is>
          <t>104/37</t>
        </is>
      </c>
      <c r="M69" s="73" t="inlineStr">
        <is>
          <t>NOT IN BREAKDOWN</t>
        </is>
      </c>
    </row>
    <row r="70">
      <c r="A70" s="22" t="inlineStr">
        <is>
          <t>Hoot's Van 104-45</t>
        </is>
      </c>
      <c r="B70" s="7" t="n"/>
      <c r="C70" s="7" t="n">
        <v>500</v>
      </c>
      <c r="D70" s="7" t="n"/>
      <c r="E70" s="7" t="n"/>
      <c r="F70" s="7" t="n">
        <v>1</v>
      </c>
      <c r="G70" s="7" t="n"/>
      <c r="H70" s="12">
        <f>SUM(C70*F70)+E70+D70</f>
        <v/>
      </c>
      <c r="I70" s="12" t="n"/>
      <c r="J70" s="7" t="n"/>
      <c r="K70" s="73" t="inlineStr">
        <is>
          <t>(scene not in Yellow 10/19 window - no date)</t>
        </is>
      </c>
      <c r="L70" s="73" t="inlineStr">
        <is>
          <t>104/45</t>
        </is>
      </c>
      <c r="M70" s="73" t="inlineStr">
        <is>
          <t>NOT IN BREAKDOWN</t>
        </is>
      </c>
    </row>
    <row r="71">
      <c r="A71" s="22" t="inlineStr">
        <is>
          <t>Hoot's Van Double 104-45</t>
        </is>
      </c>
      <c r="B71" s="7" t="inlineStr">
        <is>
          <t>ROS Rental</t>
        </is>
      </c>
      <c r="C71" s="7" t="n"/>
      <c r="D71" s="7" t="n"/>
      <c r="E71" s="7" t="n"/>
      <c r="F71" s="7" t="n"/>
      <c r="G71" s="7" t="n"/>
      <c r="H71" s="12">
        <f>SUM(C71*F71)+E71+D71</f>
        <v/>
      </c>
      <c r="I71" s="12" t="n"/>
      <c r="J71" s="7" t="n"/>
      <c r="K71" s="73" t="inlineStr">
        <is>
          <t>(scene not in Yellow 10/19 window - no date)</t>
        </is>
      </c>
      <c r="L71" s="73" t="inlineStr">
        <is>
          <t>104/45</t>
        </is>
      </c>
      <c r="M71" s="73" t="inlineStr">
        <is>
          <t>NOT IN BREAKDOWN</t>
        </is>
      </c>
    </row>
    <row r="72">
      <c r="A72" s="22" t="inlineStr">
        <is>
          <t>ND x10 104-45</t>
        </is>
      </c>
      <c r="B72" s="7" t="n"/>
      <c r="C72" s="7" t="n">
        <v>550</v>
      </c>
      <c r="D72" s="7" t="n"/>
      <c r="E72" s="7" t="n"/>
      <c r="F72" s="7" t="n">
        <v>10</v>
      </c>
      <c r="G72" s="7" t="n"/>
      <c r="H72" s="12">
        <f>SUM(C72*F72)+E72+D72</f>
        <v/>
      </c>
      <c r="I72" s="12" t="n"/>
      <c r="J72" s="7" t="n"/>
      <c r="K72" s="73" t="inlineStr">
        <is>
          <t>(scene not in Yellow 10/19 window - no date)</t>
        </is>
      </c>
      <c r="L72" s="73" t="inlineStr">
        <is>
          <t>104/45</t>
        </is>
      </c>
      <c r="M72" s="73" t="inlineStr">
        <is>
          <t>NOT IN BREAKDOWN</t>
        </is>
      </c>
    </row>
    <row r="73">
      <c r="A73" s="8" t="inlineStr">
        <is>
          <t>ND x3 104-21</t>
        </is>
      </c>
      <c r="B73" s="7" t="n"/>
      <c r="C73" s="7" t="n">
        <v>500</v>
      </c>
      <c r="D73" s="7" t="n"/>
      <c r="E73" s="7" t="n"/>
      <c r="F73" s="7" t="n">
        <v>3</v>
      </c>
      <c r="G73" s="7" t="n"/>
      <c r="H73" s="12">
        <f>SUM(C73*F73)+E73+D73</f>
        <v/>
      </c>
      <c r="I73" s="12" t="n"/>
      <c r="J73" s="7" t="n"/>
      <c r="K73" s="74" t="inlineStr">
        <is>
          <t>Thu 10/22 D23 Gemini</t>
        </is>
      </c>
      <c r="L73" s="74" t="inlineStr">
        <is>
          <t>104/21pt1</t>
        </is>
      </c>
      <c r="M73" s="74" t="inlineStr">
        <is>
          <t>POSSIBLE MATCH - POSSIBLE: 104/21pt1 lists only "NASA VEHICLE" (no count); budget ND x3</t>
        </is>
      </c>
    </row>
    <row r="74">
      <c r="A74" s="8" t="inlineStr">
        <is>
          <t>Ice Team Van 104-21</t>
        </is>
      </c>
      <c r="B74" s="7" t="inlineStr">
        <is>
          <t>ROS Rental</t>
        </is>
      </c>
      <c r="C74" s="7" t="n"/>
      <c r="D74" s="7" t="n"/>
      <c r="E74" s="7" t="n"/>
      <c r="F74" s="7" t="n"/>
      <c r="G74" s="7" t="n"/>
      <c r="H74" s="12">
        <f>SUM(C74*F74)+E74+D74</f>
        <v/>
      </c>
      <c r="I74" s="12" t="n"/>
      <c r="J74" s="7" t="n"/>
      <c r="K74" s="74" t="inlineStr">
        <is>
          <t>Thu 10/22 D23 Gemini</t>
        </is>
      </c>
      <c r="L74" s="74" t="inlineStr">
        <is>
          <t>104/21pt1</t>
        </is>
      </c>
      <c r="M74" s="74" t="inlineStr">
        <is>
          <t>POSSIBLE MATCH - POSSIBLE: 104/21pt1 "KSC - VAN" lists NASA VEHICLE, no Ice Team Van by name</t>
        </is>
      </c>
    </row>
    <row r="75">
      <c r="A75" s="8" t="n"/>
      <c r="B75" s="7" t="n"/>
      <c r="C75" s="7" t="n"/>
      <c r="D75" s="7" t="n"/>
      <c r="E75" s="7" t="n"/>
      <c r="F75" s="7" t="n"/>
      <c r="G75" s="7" t="n"/>
      <c r="H75" s="12">
        <f>SUM(C75*F75)+E75+D75</f>
        <v/>
      </c>
      <c r="I75" s="12" t="n"/>
      <c r="J75" s="7" t="n"/>
    </row>
    <row r="76">
      <c r="A76" s="8" t="n"/>
      <c r="B76" s="7" t="n"/>
      <c r="C76" s="7" t="n"/>
      <c r="D76" s="7" t="n"/>
      <c r="E76" s="7" t="n"/>
      <c r="F76" s="7" t="n"/>
      <c r="G76" s="7" t="n"/>
      <c r="H76" s="12">
        <f>SUM(C76*F76)+D76+E76</f>
        <v/>
      </c>
      <c r="I76" s="12" t="n"/>
      <c r="J76" s="7" t="n"/>
    </row>
    <row r="77">
      <c r="A77" s="8" t="inlineStr">
        <is>
          <t>Before Tax</t>
        </is>
      </c>
      <c r="B77" s="7" t="n"/>
      <c r="C77" s="7" t="n"/>
      <c r="D77" s="7" t="n"/>
      <c r="E77" s="7" t="n"/>
      <c r="F77" s="7" t="n"/>
      <c r="G77" s="7" t="n"/>
      <c r="H77" s="12">
        <f>SUM(H5:H75)</f>
        <v/>
      </c>
      <c r="I77" s="12">
        <f>SUM(I5:I76)</f>
        <v/>
      </c>
      <c r="J77" s="7" t="n"/>
    </row>
    <row r="78">
      <c r="A78" s="8" t="n"/>
      <c r="B78" s="7" t="n"/>
      <c r="C78" s="7" t="n"/>
      <c r="D78" s="7" t="n"/>
      <c r="E78" s="7" t="n"/>
      <c r="F78" s="7" t="n"/>
      <c r="G78" s="7" t="n"/>
      <c r="H78" s="12" t="n"/>
      <c r="I78" s="12" t="n"/>
      <c r="J78" s="7" t="n"/>
    </row>
    <row r="79">
      <c r="A79" s="8" t="inlineStr">
        <is>
          <t>Sales Tax</t>
        </is>
      </c>
      <c r="B79" s="7" t="n"/>
      <c r="C79" s="7" t="n"/>
      <c r="D79" s="7" t="n"/>
      <c r="E79" s="7" t="n"/>
      <c r="F79" s="7" t="n"/>
      <c r="G79" s="7" t="n"/>
      <c r="H79" s="12">
        <f>SUM(H77:I77)*0.08</f>
        <v/>
      </c>
      <c r="I79" s="12" t="n"/>
      <c r="J79" s="7" t="n"/>
    </row>
    <row r="80">
      <c r="A80" s="8" t="inlineStr">
        <is>
          <t>Savannah Work Tab</t>
        </is>
      </c>
      <c r="B80" s="7" t="n"/>
      <c r="C80" s="7" t="n"/>
      <c r="D80" s="7" t="n"/>
      <c r="E80" s="7" t="n"/>
      <c r="F80" s="7" t="n"/>
      <c r="G80" s="7" t="n"/>
      <c r="H80" s="12">
        <f>SUM('Savannah Work'!H15)</f>
        <v/>
      </c>
      <c r="I80" s="12" t="n"/>
      <c r="J80" s="7" t="n"/>
    </row>
    <row r="81">
      <c r="A81" s="8" t="inlineStr">
        <is>
          <t>Modifications, Builds, stunt prep</t>
        </is>
      </c>
      <c r="B81" s="7" t="n"/>
      <c r="C81" s="7" t="n"/>
      <c r="D81" s="7" t="n"/>
      <c r="E81" s="7" t="n"/>
      <c r="F81" s="7" t="n"/>
      <c r="G81" s="7" t="n"/>
      <c r="H81" s="12">
        <f>SUM('Modifications Tab'!C25)</f>
        <v/>
      </c>
      <c r="I81" s="12" t="n"/>
      <c r="J81" s="42" t="n"/>
    </row>
    <row r="82">
      <c r="A82" s="8" t="inlineStr">
        <is>
          <t>Misc Parts, Materials, Tires, Supplies, Tint replacement Spend</t>
        </is>
      </c>
      <c r="B82" s="7" t="n"/>
      <c r="C82" s="7" t="n"/>
      <c r="D82" s="7" t="n"/>
      <c r="E82" s="7" t="n"/>
      <c r="F82" s="7" t="n"/>
      <c r="G82" s="7" t="n"/>
      <c r="H82" s="12" t="n">
        <v>10500</v>
      </c>
      <c r="I82" s="7" t="n"/>
      <c r="J82" s="7" t="n"/>
    </row>
    <row r="83">
      <c r="A83" s="8" t="n"/>
      <c r="B83" s="7" t="n"/>
      <c r="C83" s="7" t="n"/>
      <c r="D83" s="8" t="n"/>
      <c r="E83" s="8" t="n"/>
      <c r="F83" s="7" t="n"/>
      <c r="G83" s="7" t="n"/>
      <c r="H83" s="12" t="n"/>
      <c r="I83" s="7" t="n"/>
      <c r="J83" s="12">
        <f>SUM(H77:I77)</f>
        <v/>
      </c>
    </row>
    <row r="84">
      <c r="A84" s="8" t="n"/>
      <c r="B84" s="7" t="n"/>
      <c r="C84" s="7" t="n"/>
      <c r="D84" s="7" t="n"/>
      <c r="E84" s="7" t="n"/>
      <c r="F84" s="7" t="n"/>
      <c r="G84" s="7" t="n"/>
      <c r="H84" s="16">
        <f>SUM(H82+H81+H79+J83+H80)</f>
        <v/>
      </c>
      <c r="I84" s="7" t="n"/>
      <c r="J84" s="7" t="n"/>
    </row>
    <row r="85">
      <c r="A85" s="8" t="n"/>
      <c r="B85" s="7" t="n"/>
      <c r="C85" s="7" t="n"/>
      <c r="D85" s="8" t="n"/>
      <c r="E85" s="7" t="n"/>
      <c r="F85" s="7" t="n"/>
      <c r="G85" s="7" t="n"/>
      <c r="H85" s="12" t="n"/>
      <c r="I85" s="12" t="n"/>
      <c r="J85" s="7" t="n"/>
    </row>
    <row r="86">
      <c r="A86" s="44" t="n"/>
      <c r="B86" s="7" t="n"/>
      <c r="C86" s="7" t="n"/>
      <c r="D86" s="7" t="n"/>
      <c r="E86" s="7" t="n"/>
      <c r="F86" s="7" t="n"/>
      <c r="G86" s="7" t="n"/>
      <c r="H86" s="12" t="n"/>
      <c r="I86" s="7" t="n"/>
      <c r="J86" s="7" t="n"/>
    </row>
    <row r="87">
      <c r="A87" s="8" t="n"/>
      <c r="B87" s="7" t="n"/>
      <c r="C87" s="7" t="n"/>
      <c r="D87" s="7" t="n"/>
      <c r="E87" s="7" t="n"/>
      <c r="F87" s="7" t="n"/>
      <c r="G87" s="7" t="n"/>
      <c r="H87" s="12" t="n"/>
      <c r="I87" s="7" t="n"/>
      <c r="J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12" t="n"/>
      <c r="I88" s="7" t="n"/>
      <c r="J88" s="7" t="n"/>
    </row>
    <row r="89">
      <c r="A89" s="8" t="n"/>
      <c r="B89" s="7" t="n"/>
      <c r="C89" s="7" t="n"/>
      <c r="D89" s="63" t="n"/>
      <c r="E89" s="7" t="n"/>
      <c r="F89" s="7" t="n"/>
      <c r="G89" s="7" t="n"/>
      <c r="H89" s="12" t="n"/>
      <c r="I89" s="7" t="n"/>
      <c r="J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12" t="n"/>
      <c r="I90" s="7" t="n"/>
      <c r="J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12" t="n"/>
      <c r="I91" s="7" t="n"/>
      <c r="J91" s="7" t="n"/>
    </row>
    <row r="92">
      <c r="J92" s="54" t="n"/>
    </row>
    <row r="95">
      <c r="A95" s="76" t="inlineStr">
        <is>
          <t>BREAKDOWN VEHICLE ASKS NOT IN BUDGET (18) - see "Not in Budget" sheet</t>
        </is>
      </c>
      <c r="B95" s="77" t="n"/>
      <c r="C95" s="77" t="n"/>
      <c r="D95" s="77" t="n"/>
      <c r="E95" s="77" t="n"/>
      <c r="F95" s="77" t="n"/>
      <c r="G95" s="77" t="n"/>
      <c r="H95" s="77" t="n"/>
    </row>
    <row r="96">
      <c r="A96" s="78" t="inlineStr">
        <is>
          <t>Vehicle ask (breakdown, verbatim)</t>
        </is>
      </c>
      <c r="B96" s="78" t="inlineStr">
        <is>
          <t>Count</t>
        </is>
      </c>
      <c r="C96" s="78" t="inlineStr">
        <is>
          <t>Scene</t>
        </is>
      </c>
      <c r="D96" s="78" t="inlineStr">
        <is>
          <t>Date</t>
        </is>
      </c>
      <c r="E96" s="78" t="inlineStr">
        <is>
          <t>Day #</t>
        </is>
      </c>
      <c r="F96" s="78" t="inlineStr">
        <is>
          <t>Unit</t>
        </is>
      </c>
      <c r="G96" s="78" t="inlineStr">
        <is>
          <t>Set</t>
        </is>
      </c>
      <c r="H96" s="78" t="inlineStr">
        <is>
          <t>Note</t>
        </is>
      </c>
    </row>
    <row r="97">
      <c r="A97" s="70" t="inlineStr">
        <is>
          <t>ND CARS</t>
        </is>
      </c>
      <c r="B97" s="70" t="inlineStr">
        <is>
          <t>(no count)</t>
        </is>
      </c>
      <c r="C97" s="70" t="inlineStr">
        <is>
          <t>102/52</t>
        </is>
      </c>
      <c r="D97" s="70" t="inlineStr">
        <is>
          <t>Fri 10/16/2026</t>
        </is>
      </c>
      <c r="E97" s="70" t="n">
        <v>19</v>
      </c>
      <c r="F97" s="70" t="inlineStr">
        <is>
          <t>Main</t>
        </is>
      </c>
      <c r="G97" s="70" t="inlineStr">
        <is>
          <t>EXT SALLY'S APARTMENT COMPLEX - STAIRS/PARKING LOT/ JUDY'S APT</t>
        </is>
      </c>
      <c r="H97" s="70" t="inlineStr"/>
    </row>
    <row r="98">
      <c r="A98" s="70" t="inlineStr">
        <is>
          <t>ND 80'S CAR (4)</t>
        </is>
      </c>
      <c r="B98" s="70" t="n">
        <v>4</v>
      </c>
      <c r="C98" s="70" t="inlineStr">
        <is>
          <t>108/24</t>
        </is>
      </c>
      <c r="D98" s="70" t="inlineStr">
        <is>
          <t>Mon 10/19/2026</t>
        </is>
      </c>
      <c r="E98" s="70" t="n">
        <v>20</v>
      </c>
      <c r="F98" s="70" t="inlineStr">
        <is>
          <t>Apollo</t>
        </is>
      </c>
      <c r="G98" s="70" t="inlineStr">
        <is>
          <t>EXT KSC - COMPLEX C - TRAILER</t>
        </is>
      </c>
      <c r="H98" s="70" t="inlineStr"/>
    </row>
    <row r="99">
      <c r="A99" s="70" t="inlineStr">
        <is>
          <t>HOOT'S FLORIDA RENTAL VAN</t>
        </is>
      </c>
      <c r="B99" s="70" t="inlineStr">
        <is>
          <t>(no count)</t>
        </is>
      </c>
      <c r="C99" s="70" t="inlineStr">
        <is>
          <t>104/42</t>
        </is>
      </c>
      <c r="D99" s="70" t="inlineStr">
        <is>
          <t>Tue 10/20/2026</t>
        </is>
      </c>
      <c r="E99" s="70" t="n">
        <v>21</v>
      </c>
      <c r="F99" s="70" t="inlineStr">
        <is>
          <t>Main</t>
        </is>
      </c>
      <c r="G99" s="70" t="inlineStr">
        <is>
          <t>EXT DIVE BAR - FL</t>
        </is>
      </c>
      <c r="H99" s="70" t="inlineStr">
        <is>
          <t>Possibly Hoot's Van / Van Double (budgeted only for 103-46, 104-45)</t>
        </is>
      </c>
    </row>
    <row r="100">
      <c r="A100" s="70" t="inlineStr">
        <is>
          <t>ND 80'S CAR (5)</t>
        </is>
      </c>
      <c r="B100" s="70" t="n">
        <v>5</v>
      </c>
      <c r="C100" s="70" t="inlineStr">
        <is>
          <t>104/42</t>
        </is>
      </c>
      <c r="D100" s="70" t="inlineStr">
        <is>
          <t>Tue 10/20/2026</t>
        </is>
      </c>
      <c r="E100" s="70" t="n">
        <v>21</v>
      </c>
      <c r="F100" s="70" t="inlineStr">
        <is>
          <t>Main</t>
        </is>
      </c>
      <c r="G100" s="70" t="inlineStr">
        <is>
          <t>EXT DIVE BAR - FL</t>
        </is>
      </c>
      <c r="H100" s="70" t="inlineStr"/>
    </row>
    <row r="101">
      <c r="A101" s="70" t="inlineStr">
        <is>
          <t>ND 80'S CAR</t>
        </is>
      </c>
      <c r="B101" s="70" t="inlineStr">
        <is>
          <t>(no count)</t>
        </is>
      </c>
      <c r="C101" s="70" t="inlineStr">
        <is>
          <t>102/16</t>
        </is>
      </c>
      <c r="D101" s="70" t="inlineStr">
        <is>
          <t>Thu 10/22/2026</t>
        </is>
      </c>
      <c r="E101" s="70" t="n">
        <v>23</v>
      </c>
      <c r="F101" s="70" t="inlineStr">
        <is>
          <t>Gemini</t>
        </is>
      </c>
      <c r="G101" s="70" t="inlineStr">
        <is>
          <t>EXT SALLY/STEVE’S HOME - GARAGE/DRIVEWAY</t>
        </is>
      </c>
      <c r="H101" s="70" t="inlineStr"/>
    </row>
    <row r="102">
      <c r="A102" s="70" t="inlineStr">
        <is>
          <t>AL'S CAR</t>
        </is>
      </c>
      <c r="B102" s="70" t="inlineStr">
        <is>
          <t>(no count)</t>
        </is>
      </c>
      <c r="C102" s="70" t="inlineStr">
        <is>
          <t>108/1</t>
        </is>
      </c>
      <c r="D102" s="70" t="inlineStr">
        <is>
          <t>Fri 10/23/2026</t>
        </is>
      </c>
      <c r="E102" s="70" t="n">
        <v>24</v>
      </c>
      <c r="F102" s="70" t="inlineStr">
        <is>
          <t>Main</t>
        </is>
      </c>
      <c r="G102" s="70" t="inlineStr">
        <is>
          <t>EXT MORTON THIOKOL - PARKING LOT</t>
        </is>
      </c>
      <c r="H102" s="70" t="inlineStr"/>
    </row>
    <row r="103">
      <c r="A103" s="70" t="inlineStr">
        <is>
          <t>ND 80'S CAR (10)</t>
        </is>
      </c>
      <c r="B103" s="70" t="n">
        <v>10</v>
      </c>
      <c r="C103" s="70" t="inlineStr">
        <is>
          <t>108/1</t>
        </is>
      </c>
      <c r="D103" s="70" t="inlineStr">
        <is>
          <t>Fri 10/23/2026</t>
        </is>
      </c>
      <c r="E103" s="70" t="n">
        <v>24</v>
      </c>
      <c r="F103" s="70" t="inlineStr">
        <is>
          <t>Main</t>
        </is>
      </c>
      <c r="G103" s="70" t="inlineStr">
        <is>
          <t>EXT MORTON THIOKOL - PARKING LOT</t>
        </is>
      </c>
      <c r="H103" s="70" t="inlineStr"/>
    </row>
    <row r="104">
      <c r="A104" s="70" t="inlineStr">
        <is>
          <t>VEHICLE FROM BG (3)</t>
        </is>
      </c>
      <c r="B104" s="70" t="n">
        <v>3</v>
      </c>
      <c r="C104" s="70" t="inlineStr">
        <is>
          <t>108/1</t>
        </is>
      </c>
      <c r="D104" s="70" t="inlineStr">
        <is>
          <t>Fri 10/23/2026</t>
        </is>
      </c>
      <c r="E104" s="70" t="n">
        <v>24</v>
      </c>
      <c r="F104" s="70" t="inlineStr">
        <is>
          <t>Main</t>
        </is>
      </c>
      <c r="G104" s="70" t="inlineStr">
        <is>
          <t>EXT MORTON THIOKOL - PARKING LOT</t>
        </is>
      </c>
      <c r="H104" s="70" t="inlineStr"/>
    </row>
    <row r="105">
      <c r="A105" s="70" t="inlineStr">
        <is>
          <t>ND CARS (15)</t>
        </is>
      </c>
      <c r="B105" s="70" t="n">
        <v>15</v>
      </c>
      <c r="C105" s="70" t="inlineStr">
        <is>
          <t>108/31A, 32A</t>
        </is>
      </c>
      <c r="D105" s="70" t="inlineStr">
        <is>
          <t>Fri 10/23/2026</t>
        </is>
      </c>
      <c r="E105" s="70" t="n">
        <v>24</v>
      </c>
      <c r="F105" s="70" t="inlineStr">
        <is>
          <t>Main</t>
        </is>
      </c>
      <c r="G105" s="70" t="inlineStr">
        <is>
          <t>EXT MORTON THIOKOL - ENTRANCE</t>
        </is>
      </c>
      <c r="H105" s="70" t="inlineStr"/>
    </row>
    <row r="106">
      <c r="A106" s="70" t="inlineStr">
        <is>
          <t>JUDY'S HOUSTON RENTAL CAR</t>
        </is>
      </c>
      <c r="B106" s="70" t="inlineStr">
        <is>
          <t>(no count)</t>
        </is>
      </c>
      <c r="C106" s="70" t="inlineStr">
        <is>
          <t>101/42</t>
        </is>
      </c>
      <c r="D106" s="70" t="inlineStr">
        <is>
          <t>Mon 10/26/2026</t>
        </is>
      </c>
      <c r="E106" s="70" t="n">
        <v>25</v>
      </c>
      <c r="F106" s="70" t="inlineStr">
        <is>
          <t>Main</t>
        </is>
      </c>
      <c r="G106" s="70" t="inlineStr">
        <is>
          <t>E/I JSC - GUARD BOOTH / SALLY'S RENTAL CAR</t>
        </is>
      </c>
      <c r="H106" s="70" t="inlineStr"/>
    </row>
    <row r="107">
      <c r="A107" s="70" t="inlineStr">
        <is>
          <t>RHEA'S HOUSTON RENTAL CAR</t>
        </is>
      </c>
      <c r="B107" s="70" t="inlineStr">
        <is>
          <t>(no count)</t>
        </is>
      </c>
      <c r="C107" s="70" t="inlineStr">
        <is>
          <t>101/42</t>
        </is>
      </c>
      <c r="D107" s="70" t="inlineStr">
        <is>
          <t>Mon 10/26/2026</t>
        </is>
      </c>
      <c r="E107" s="70" t="n">
        <v>25</v>
      </c>
      <c r="F107" s="70" t="inlineStr">
        <is>
          <t>Main</t>
        </is>
      </c>
      <c r="G107" s="70" t="inlineStr">
        <is>
          <t>E/I JSC - GUARD BOOTH / SALLY'S RENTAL CAR</t>
        </is>
      </c>
      <c r="H107" s="70" t="inlineStr"/>
    </row>
    <row r="108">
      <c r="A108" s="70" t="inlineStr">
        <is>
          <t>SALLY'S HOUSTON RENTAL CAR</t>
        </is>
      </c>
      <c r="B108" s="70" t="inlineStr">
        <is>
          <t>(no count)</t>
        </is>
      </c>
      <c r="C108" s="70" t="inlineStr">
        <is>
          <t>101/42</t>
        </is>
      </c>
      <c r="D108" s="70" t="inlineStr">
        <is>
          <t>Mon 10/26/2026</t>
        </is>
      </c>
      <c r="E108" s="70" t="n">
        <v>25</v>
      </c>
      <c r="F108" s="70" t="inlineStr">
        <is>
          <t>Main</t>
        </is>
      </c>
      <c r="G108" s="70" t="inlineStr">
        <is>
          <t>E/I JSC - GUARD BOOTH / SALLY'S RENTAL CAR</t>
        </is>
      </c>
      <c r="H108" s="70" t="inlineStr"/>
    </row>
    <row r="109">
      <c r="A109" s="70" t="inlineStr">
        <is>
          <t>VEHICLE FROM BG (5)</t>
        </is>
      </c>
      <c r="B109" s="70" t="n">
        <v>5</v>
      </c>
      <c r="C109" s="70" t="inlineStr">
        <is>
          <t>101/42</t>
        </is>
      </c>
      <c r="D109" s="70" t="inlineStr">
        <is>
          <t>Mon 10/26/2026</t>
        </is>
      </c>
      <c r="E109" s="70" t="n">
        <v>25</v>
      </c>
      <c r="F109" s="70" t="inlineStr">
        <is>
          <t>Main</t>
        </is>
      </c>
      <c r="G109" s="70" t="inlineStr">
        <is>
          <t>E/I JSC - GUARD BOOTH / SALLY'S RENTAL CAR</t>
        </is>
      </c>
      <c r="H109" s="70" t="inlineStr"/>
    </row>
    <row r="110">
      <c r="A110" s="70" t="inlineStr">
        <is>
          <t>STORE PATRON'S CAR (2)</t>
        </is>
      </c>
      <c r="B110" s="70" t="n">
        <v>2</v>
      </c>
      <c r="C110" s="70" t="inlineStr">
        <is>
          <t>101/73pt1</t>
        </is>
      </c>
      <c r="D110" s="70" t="inlineStr">
        <is>
          <t>Tue 10/27/2026</t>
        </is>
      </c>
      <c r="E110" s="70" t="n">
        <v>26</v>
      </c>
      <c r="F110" s="70" t="inlineStr">
        <is>
          <t>Main</t>
        </is>
      </c>
      <c r="G110" s="70" t="inlineStr">
        <is>
          <t>EXT CONVENIENCE STORE - PARKING LOT</t>
        </is>
      </c>
      <c r="H110" s="70" t="inlineStr"/>
    </row>
    <row r="111">
      <c r="A111" s="70" t="inlineStr">
        <is>
          <t>VEHICLE FROM BG (2)</t>
        </is>
      </c>
      <c r="B111" s="70" t="n">
        <v>2</v>
      </c>
      <c r="C111" s="70" t="inlineStr">
        <is>
          <t>101/73pt1</t>
        </is>
      </c>
      <c r="D111" s="70" t="inlineStr">
        <is>
          <t>Tue 10/27/2026</t>
        </is>
      </c>
      <c r="E111" s="70" t="n">
        <v>26</v>
      </c>
      <c r="F111" s="70" t="inlineStr">
        <is>
          <t>Main</t>
        </is>
      </c>
      <c r="G111" s="70" t="inlineStr">
        <is>
          <t>EXT CONVENIENCE STORE - PARKING LOT</t>
        </is>
      </c>
      <c r="H111" s="70" t="inlineStr"/>
    </row>
    <row r="112">
      <c r="A112" s="70" t="inlineStr">
        <is>
          <t>HOOT'S CAR</t>
        </is>
      </c>
      <c r="B112" s="70" t="inlineStr">
        <is>
          <t>(no count)</t>
        </is>
      </c>
      <c r="C112" s="70" t="inlineStr">
        <is>
          <t>104/9</t>
        </is>
      </c>
      <c r="D112" s="70" t="inlineStr">
        <is>
          <t>Thu 10/29/2026</t>
        </is>
      </c>
      <c r="E112" s="70" t="n">
        <v>28</v>
      </c>
      <c r="F112" s="70" t="inlineStr">
        <is>
          <t>Main</t>
        </is>
      </c>
      <c r="G112" s="70" t="inlineStr">
        <is>
          <t>EXT PARKING LOT - OUTPOST - HOUSTON</t>
        </is>
      </c>
      <c r="H112" s="70" t="inlineStr">
        <is>
          <t>Hoot's Car budgeted for 102-20/102-51/103-13 but not 104-9</t>
        </is>
      </c>
    </row>
    <row r="113">
      <c r="A113" s="70" t="inlineStr">
        <is>
          <t>ND CARS</t>
        </is>
      </c>
      <c r="B113" s="70" t="inlineStr">
        <is>
          <t>(no count)</t>
        </is>
      </c>
      <c r="C113" s="70" t="inlineStr">
        <is>
          <t>104/9</t>
        </is>
      </c>
      <c r="D113" s="70" t="inlineStr">
        <is>
          <t>Thu 10/29/2026</t>
        </is>
      </c>
      <c r="E113" s="70" t="n">
        <v>28</v>
      </c>
      <c r="F113" s="70" t="inlineStr">
        <is>
          <t>Main</t>
        </is>
      </c>
      <c r="G113" s="70" t="inlineStr">
        <is>
          <t>EXT PARKING LOT - OUTPOST - HOUSTON</t>
        </is>
      </c>
      <c r="H113" s="70" t="inlineStr"/>
    </row>
    <row r="114">
      <c r="A114" s="70" t="inlineStr">
        <is>
          <t>ND 80'S CAR (2)</t>
        </is>
      </c>
      <c r="B114" s="70" t="n">
        <v>2</v>
      </c>
      <c r="C114" s="70" t="inlineStr">
        <is>
          <t>108/15</t>
        </is>
      </c>
      <c r="D114" s="70" t="inlineStr">
        <is>
          <t>Fri 10/30/2026</t>
        </is>
      </c>
      <c r="E114" s="70" t="n">
        <v>29</v>
      </c>
      <c r="F114" s="70" t="inlineStr">
        <is>
          <t>Main</t>
        </is>
      </c>
      <c r="G114" s="70" t="inlineStr">
        <is>
          <t>INT JUDY'S HOUSE - SUNROOM/LIVING ROOM</t>
        </is>
      </c>
      <c r="H114" s="70" t="inlineStr"/>
    </row>
  </sheetData>
  <pageMargins left="0.7" right="0.7" top="0.75" bottom="0.75" header="0.3" footer="0.3"/>
  <pageSetup orientation="portrait" scale="49" horizontalDpi="0" verticalDpi="0"/>
</worksheet>
</file>

<file path=xl/worksheets/sheet4.xml><?xml version="1.0" encoding="utf-8"?>
<worksheet xmlns="http://schemas.openxmlformats.org/spreadsheetml/2006/main">
  <sheetPr>
    <tabColor theme="9" tint="0.5999938962981048"/>
    <outlinePr summaryBelow="1" summaryRight="1"/>
    <pageSetUpPr/>
  </sheetPr>
  <dimension ref="A1:M15"/>
  <sheetViews>
    <sheetView workbookViewId="0">
      <selection activeCell="A10" sqref="A10"/>
    </sheetView>
  </sheetViews>
  <sheetFormatPr baseColWidth="10" defaultRowHeight="16"/>
  <cols>
    <col width="25.5" bestFit="1" customWidth="1" min="1" max="1"/>
    <col width="10.5" bestFit="1" customWidth="1" min="2" max="2"/>
    <col width="12.1640625" bestFit="1" customWidth="1" min="3" max="3"/>
    <col width="16" bestFit="1" customWidth="1" min="4" max="4"/>
    <col width="13.33203125" bestFit="1" customWidth="1" min="5" max="5"/>
    <col width="18.33203125" bestFit="1" customWidth="1" min="6" max="6"/>
    <col width="5.33203125" bestFit="1" customWidth="1" min="7" max="7"/>
    <col width="10.33203125" bestFit="1" customWidth="1" min="9" max="9"/>
    <col width="8.6640625" bestFit="1" customWidth="1" min="10" max="10"/>
    <col width="24" customWidth="1" min="11" max="11"/>
    <col width="28" customWidth="1" min="12" max="12"/>
    <col width="48" customWidth="1" min="13" max="13"/>
  </cols>
  <sheetData>
    <row r="1">
      <c r="A1" s="4" t="n"/>
      <c r="B1" s="4" t="n"/>
      <c r="C1" s="4" t="n"/>
      <c r="D1" s="4" t="n"/>
      <c r="E1" s="4" t="n"/>
      <c r="F1" s="4" t="n"/>
      <c r="G1" s="4" t="n"/>
      <c r="H1" s="4" t="n"/>
      <c r="I1" s="4" t="n"/>
      <c r="J1" s="4" t="n"/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 ht="17" customHeight="1">
      <c r="A3" s="45" t="n"/>
      <c r="B3" s="46" t="inlineStr">
        <is>
          <t>ROS Rental</t>
        </is>
      </c>
      <c r="C3" s="46" t="inlineStr">
        <is>
          <t>Per Day Price</t>
        </is>
      </c>
      <c r="D3" s="46" t="inlineStr">
        <is>
          <t>Repairs/Refurbish</t>
        </is>
      </c>
      <c r="E3" s="46" t="inlineStr">
        <is>
          <t>Graphics/Paint</t>
        </is>
      </c>
      <c r="F3" s="46" t="inlineStr">
        <is>
          <t>On set Modifications</t>
        </is>
      </c>
      <c r="G3" s="47" t="inlineStr">
        <is>
          <t>Days</t>
        </is>
      </c>
      <c r="H3" s="46" t="n"/>
      <c r="I3" s="48" t="inlineStr">
        <is>
          <t>Total</t>
        </is>
      </c>
      <c r="J3" s="46" t="inlineStr">
        <is>
          <t>Amort</t>
        </is>
      </c>
      <c r="K3" s="72" t="inlineStr">
        <is>
          <t>Usage Date(s) (Yellow 10/19)</t>
        </is>
      </c>
      <c r="L3" s="72" t="inlineStr">
        <is>
          <t>Scene(s) (Breakdown)</t>
        </is>
      </c>
      <c r="M3" s="72" t="inlineStr">
        <is>
          <t>Flag</t>
        </is>
      </c>
    </row>
    <row r="4">
      <c r="A4" s="49" t="inlineStr">
        <is>
          <t>Pontiac Fiero #1</t>
        </is>
      </c>
      <c r="B4" s="50" t="n">
        <v>6000</v>
      </c>
      <c r="C4" s="50" t="n"/>
      <c r="D4" s="62" t="n">
        <v>1500</v>
      </c>
      <c r="E4" s="50" t="n"/>
      <c r="F4" s="50" t="n">
        <v>1700</v>
      </c>
      <c r="G4" s="50" t="n"/>
      <c r="H4" s="50" t="n"/>
      <c r="I4" s="61">
        <f>SUM(B4:F4)</f>
        <v/>
      </c>
      <c r="J4" s="61">
        <f>SUM(I4/3)</f>
        <v/>
      </c>
      <c r="K4" s="75" t="inlineStr">
        <is>
          <t>Thu 10/22 D23 Gemini
Tue 10/27 D26</t>
        </is>
      </c>
      <c r="L4" s="75" t="inlineStr">
        <is>
          <t>102/16
101/73pt1</t>
        </is>
      </c>
      <c r="M4" s="75" t="inlineStr">
        <is>
          <t>MATCHED</t>
        </is>
      </c>
    </row>
    <row r="5">
      <c r="A5" s="49" t="inlineStr">
        <is>
          <t>Pontiac Fiero #2</t>
        </is>
      </c>
      <c r="B5" s="50" t="n">
        <v>9000</v>
      </c>
      <c r="C5" s="50" t="n"/>
      <c r="D5" s="62" t="n">
        <v>1500</v>
      </c>
      <c r="E5" s="50" t="n"/>
      <c r="F5" s="50" t="n"/>
      <c r="G5" s="50" t="n"/>
      <c r="H5" s="50" t="n"/>
      <c r="I5" s="61">
        <f>SUM(B5:E5)</f>
        <v/>
      </c>
      <c r="J5" s="61">
        <f>SUM(I5/3)</f>
        <v/>
      </c>
      <c r="K5" s="75" t="inlineStr">
        <is>
          <t>Thu 10/22 D23 Gemini
Tue 10/27 D26</t>
        </is>
      </c>
      <c r="L5" s="75" t="inlineStr">
        <is>
          <t>102/16
101/73pt1</t>
        </is>
      </c>
      <c r="M5" s="75" t="inlineStr">
        <is>
          <t>MATCHED</t>
        </is>
      </c>
    </row>
    <row r="6">
      <c r="A6" s="51" t="inlineStr">
        <is>
          <t>Opel GT</t>
        </is>
      </c>
      <c r="B6" s="45" t="n">
        <v>6000</v>
      </c>
      <c r="C6" s="45" t="n"/>
      <c r="D6" s="45" t="n"/>
      <c r="E6" s="45" t="n">
        <v>3500</v>
      </c>
      <c r="F6" s="45" t="n"/>
      <c r="G6" s="45" t="n"/>
      <c r="H6" s="45" t="n"/>
      <c r="I6" s="61">
        <f>SUM(B6:E6)</f>
        <v/>
      </c>
      <c r="J6" s="61">
        <f>SUM(I6/3)</f>
        <v/>
      </c>
      <c r="K6" s="73" t="inlineStr"/>
      <c r="L6" s="73" t="inlineStr"/>
      <c r="M6" s="73" t="inlineStr">
        <is>
          <t>NOT IN BREAKDOWN</t>
        </is>
      </c>
    </row>
    <row r="7">
      <c r="A7" s="49" t="inlineStr">
        <is>
          <t>Itasca Motorhome STS7 STS8</t>
        </is>
      </c>
      <c r="B7" s="50" t="n">
        <v>6500</v>
      </c>
      <c r="C7" s="50" t="n"/>
      <c r="D7" s="50" t="n">
        <v>5000</v>
      </c>
      <c r="E7" s="50" t="n"/>
      <c r="F7" s="50" t="n"/>
      <c r="G7" s="50" t="n"/>
      <c r="H7" s="50" t="n"/>
      <c r="I7" s="61">
        <f>SUM(B7:E7)</f>
        <v/>
      </c>
      <c r="J7" s="61">
        <f>SUM(I7/3)</f>
        <v/>
      </c>
      <c r="K7" s="73" t="inlineStr"/>
      <c r="L7" s="73" t="inlineStr"/>
      <c r="M7" s="73" t="inlineStr">
        <is>
          <t>NOT IN BREAKDOWN</t>
        </is>
      </c>
    </row>
    <row r="8">
      <c r="A8" s="49" t="inlineStr">
        <is>
          <t>Ice Team Van NASA</t>
        </is>
      </c>
      <c r="B8" s="50" t="n">
        <v>4500</v>
      </c>
      <c r="C8" s="50" t="n"/>
      <c r="D8" s="50" t="n"/>
      <c r="E8" s="50" t="n">
        <v>3000</v>
      </c>
      <c r="F8" s="50" t="n"/>
      <c r="G8" s="50" t="n"/>
      <c r="H8" s="50" t="n"/>
      <c r="I8" s="61">
        <f>SUM(B8:E8)</f>
        <v/>
      </c>
      <c r="J8" s="61">
        <f>SUM(I8/3)</f>
        <v/>
      </c>
      <c r="K8" s="75" t="inlineStr">
        <is>
          <t>Wed 10/21 D22 Apollo
Wed 10/21 D22 Apollo
Wed 10/21 D22 Apollo
Wed 10/21 D22 Apollo
Wed 10/21 D22 Apollo</t>
        </is>
      </c>
      <c r="L8" s="75" t="inlineStr">
        <is>
          <t>101/18
108/42
101/7
101/5pt3
101/5pt2</t>
        </is>
      </c>
      <c r="M8" s="75" t="inlineStr">
        <is>
          <t>MATCHED</t>
        </is>
      </c>
    </row>
    <row r="9">
      <c r="A9" s="49" t="inlineStr">
        <is>
          <t>News Van</t>
        </is>
      </c>
      <c r="B9" s="50" t="n">
        <v>6500</v>
      </c>
      <c r="C9" s="50" t="n"/>
      <c r="D9" s="50" t="n"/>
      <c r="E9" s="50" t="n">
        <v>1500</v>
      </c>
      <c r="F9" s="50" t="n"/>
      <c r="G9" s="50" t="n"/>
      <c r="H9" s="50" t="n"/>
      <c r="I9" s="61">
        <f>SUM(B9:E9)</f>
        <v/>
      </c>
      <c r="J9" s="61">
        <f>SUM(I9/3)</f>
        <v/>
      </c>
      <c r="K9" s="74" t="inlineStr">
        <is>
          <t>Mon 10/19 D20 Gemini
Mon 10/19 D20 Gemini</t>
        </is>
      </c>
      <c r="L9" s="74" t="inlineStr">
        <is>
          <t>103/3
103/4</t>
        </is>
      </c>
      <c r="M9" s="74" t="inlineStr">
        <is>
          <t>POSSIBLE MATCH - POSSIBLE: amortized News Van may be one of NEWS VANS (3) 103/3-4</t>
        </is>
      </c>
    </row>
    <row r="10">
      <c r="A10" s="49" t="n"/>
      <c r="B10" s="50" t="n"/>
      <c r="C10" s="50" t="n"/>
      <c r="D10" s="50" t="n"/>
      <c r="E10" s="50" t="n"/>
      <c r="F10" s="50" t="n"/>
      <c r="G10" s="50" t="n"/>
      <c r="H10" s="50" t="n"/>
      <c r="I10" s="61" t="n"/>
      <c r="J10" s="61" t="n"/>
    </row>
    <row r="11">
      <c r="A11" s="49" t="n"/>
      <c r="B11" s="50" t="n"/>
      <c r="C11" s="50" t="n"/>
      <c r="D11" s="50" t="n"/>
      <c r="E11" s="50" t="n"/>
      <c r="F11" s="50" t="n"/>
      <c r="G11" s="50" t="n"/>
      <c r="H11" s="50" t="n"/>
      <c r="I11" s="61" t="n"/>
      <c r="J11" s="61" t="n"/>
    </row>
    <row r="12">
      <c r="A12" s="49" t="n"/>
      <c r="B12" s="50" t="n"/>
      <c r="C12" s="50" t="n"/>
      <c r="D12" s="50" t="n"/>
      <c r="E12" s="50" t="n"/>
      <c r="F12" s="50" t="n"/>
      <c r="G12" s="50" t="n"/>
      <c r="H12" s="50" t="n"/>
      <c r="I12" s="61" t="n"/>
      <c r="J12" s="61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6" t="inlineStr">
        <is>
          <t>Sales Tax</t>
        </is>
      </c>
      <c r="J14" s="4">
        <f>SUM(J4:J7)*0.08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6" t="inlineStr">
        <is>
          <t>Block Total</t>
        </is>
      </c>
      <c r="J15" s="11">
        <f>SUM(J4:J14)</f>
        <v/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>
  <sheetPr>
    <tabColor rgb="FFFFD579"/>
    <outlinePr summaryBelow="1" summaryRight="1"/>
    <pageSetUpPr/>
  </sheetPr>
  <dimension ref="A1:L6"/>
  <sheetViews>
    <sheetView workbookViewId="0">
      <selection activeCell="I5" sqref="I5"/>
    </sheetView>
  </sheetViews>
  <sheetFormatPr baseColWidth="10" defaultRowHeight="16"/>
  <cols>
    <col width="19.5" bestFit="1" customWidth="1" min="1" max="1"/>
    <col width="8.5" bestFit="1" customWidth="1" min="2" max="2"/>
    <col width="8.33203125" bestFit="1" customWidth="1" min="5" max="5"/>
    <col width="8.6640625" bestFit="1" customWidth="1" min="8" max="8"/>
    <col width="24" customWidth="1" min="10" max="10"/>
    <col width="28" customWidth="1" min="11" max="11"/>
    <col width="48" customWidth="1" min="12" max="12"/>
  </cols>
  <sheetData>
    <row r="1">
      <c r="A1" s="4" t="n"/>
      <c r="B1" s="4" t="n"/>
      <c r="C1" s="4" t="n"/>
      <c r="D1" s="4" t="n"/>
      <c r="E1" s="4" t="n"/>
      <c r="F1" s="4" t="n"/>
      <c r="G1" s="4" t="n"/>
      <c r="H1" s="4" t="n"/>
      <c r="I1" s="4" t="n"/>
    </row>
    <row r="2" customFormat="1" s="3">
      <c r="A2" s="8" t="n"/>
      <c r="B2" s="41" t="inlineStr">
        <is>
          <t>ROS</t>
        </is>
      </c>
      <c r="C2" s="7" t="n"/>
      <c r="D2" s="7" t="n"/>
      <c r="E2" s="8" t="inlineStr">
        <is>
          <t>Graphics</t>
        </is>
      </c>
      <c r="F2" s="8" t="inlineStr">
        <is>
          <t>Paint</t>
        </is>
      </c>
      <c r="G2" s="7" t="n"/>
      <c r="H2" s="16" t="inlineStr">
        <is>
          <t>Totals</t>
        </is>
      </c>
      <c r="I2" s="10" t="inlineStr">
        <is>
          <t>Amort</t>
        </is>
      </c>
      <c r="J2" s="72" t="inlineStr">
        <is>
          <t>Usage Date(s) (Yellow 10/19)</t>
        </is>
      </c>
      <c r="K2" s="72" t="inlineStr">
        <is>
          <t>Scene(s) (Breakdown)</t>
        </is>
      </c>
      <c r="L2" s="72" t="inlineStr">
        <is>
          <t>Flag</t>
        </is>
      </c>
    </row>
    <row r="3" customFormat="1" s="3">
      <c r="A3" s="35" t="inlineStr">
        <is>
          <t>AstroVan Airstream**</t>
        </is>
      </c>
      <c r="B3" s="57" t="n">
        <v>16500</v>
      </c>
      <c r="C3" s="42" t="n"/>
      <c r="D3" s="42" t="n"/>
      <c r="E3" s="42" t="n">
        <v>2000</v>
      </c>
      <c r="F3" s="42" t="n">
        <v>2000</v>
      </c>
      <c r="G3" s="42" t="n"/>
      <c r="H3" s="43">
        <f>SUM(B3:F3)</f>
        <v/>
      </c>
      <c r="I3" s="7" t="n"/>
      <c r="J3" s="75" t="inlineStr">
        <is>
          <t>Wed 10/21 D22 Apollo
Wed 10/21 D22 Apollo</t>
        </is>
      </c>
      <c r="K3" s="75" t="inlineStr">
        <is>
          <t>101/18
108/42</t>
        </is>
      </c>
      <c r="L3" s="75" t="inlineStr">
        <is>
          <t>MATCHED</t>
        </is>
      </c>
    </row>
    <row r="4" customFormat="1" s="3">
      <c r="A4" s="8" t="inlineStr">
        <is>
          <t>Sales Tax</t>
        </is>
      </c>
      <c r="B4" s="7" t="n"/>
      <c r="C4" s="7" t="n"/>
      <c r="D4" s="7" t="n"/>
      <c r="E4" s="7" t="n"/>
      <c r="F4" s="7" t="n"/>
      <c r="G4" s="7" t="n"/>
      <c r="H4" s="12">
        <f>SUM(H3*0.08)</f>
        <v/>
      </c>
      <c r="I4" s="7" t="n"/>
    </row>
    <row r="5">
      <c r="A5" s="6" t="inlineStr">
        <is>
          <t>Total</t>
        </is>
      </c>
      <c r="B5" s="4" t="n"/>
      <c r="C5" s="4" t="n"/>
      <c r="D5" s="4" t="n"/>
      <c r="E5" s="4" t="n"/>
      <c r="F5" s="4" t="n"/>
      <c r="G5" s="4" t="n"/>
      <c r="H5" s="11">
        <f>SUM(H3:H4)</f>
        <v/>
      </c>
      <c r="I5" s="4">
        <f>SUM(H5/3)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>
  <sheetPr>
    <tabColor theme="5" tint="0.3999755851924192"/>
    <outlinePr summaryBelow="1" summaryRight="1"/>
    <pageSetUpPr/>
  </sheetPr>
  <dimension ref="A1:N42"/>
  <sheetViews>
    <sheetView topLeftCell="A13" workbookViewId="0">
      <selection activeCell="C39" sqref="C39"/>
    </sheetView>
  </sheetViews>
  <sheetFormatPr baseColWidth="10" defaultRowHeight="16"/>
  <cols>
    <col width="26.83203125" bestFit="1" customWidth="1" style="1" min="1" max="1"/>
    <col width="19.33203125" bestFit="1" customWidth="1" style="9" min="2" max="2"/>
    <col width="12.6640625" bestFit="1" customWidth="1" style="9" min="3" max="3"/>
    <col width="7.1640625" bestFit="1" customWidth="1" style="9" min="4" max="4"/>
    <col width="7.5" bestFit="1" customWidth="1" style="9" min="5" max="5"/>
    <col width="11.5" bestFit="1" customWidth="1" style="9" min="6" max="6"/>
    <col width="7.1640625" bestFit="1" customWidth="1" style="9" min="7" max="7"/>
    <col width="7.1640625" customWidth="1" style="9" min="8" max="9"/>
    <col width="12" bestFit="1" customWidth="1" style="9" min="10" max="10"/>
    <col width="21.5" bestFit="1" customWidth="1" style="9" min="11" max="11"/>
    <col width="10.83203125" customWidth="1" style="9" min="12" max="14"/>
  </cols>
  <sheetData>
    <row r="1">
      <c r="A1" s="6" t="n"/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  <c r="K1" s="11" t="n"/>
    </row>
    <row r="2">
      <c r="A2" s="6" t="n"/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</row>
    <row r="3">
      <c r="A3" s="6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</row>
    <row r="4" customFormat="1" s="2">
      <c r="A4" s="17" t="inlineStr">
        <is>
          <t>Picture Car Coordinator</t>
        </is>
      </c>
      <c r="B4" s="18" t="inlineStr">
        <is>
          <t>Rate</t>
        </is>
      </c>
      <c r="C4" s="18" t="inlineStr">
        <is>
          <t>Avg Hours</t>
        </is>
      </c>
      <c r="D4" s="18" t="n"/>
      <c r="E4" s="18" t="inlineStr">
        <is>
          <t>Tool Kit</t>
        </is>
      </c>
      <c r="F4" s="18" t="inlineStr">
        <is>
          <t>Truck Rental</t>
        </is>
      </c>
      <c r="G4" s="18" t="inlineStr">
        <is>
          <t>Meal $</t>
        </is>
      </c>
      <c r="H4" s="18" t="inlineStr">
        <is>
          <t>Phone</t>
        </is>
      </c>
      <c r="I4" s="18" t="inlineStr">
        <is>
          <t>Laptop</t>
        </is>
      </c>
      <c r="J4" s="18" t="inlineStr">
        <is>
          <t>Per Day</t>
        </is>
      </c>
      <c r="K4" s="11" t="n"/>
      <c r="L4" s="13" t="n"/>
      <c r="M4" s="13" t="n"/>
      <c r="N4" s="13" t="n"/>
    </row>
    <row r="5">
      <c r="A5" s="19" t="inlineStr">
        <is>
          <t>Chad Kinsey</t>
        </is>
      </c>
      <c r="B5" s="20" t="n">
        <v>56.5</v>
      </c>
      <c r="C5" s="20" t="n">
        <v>12</v>
      </c>
      <c r="D5" s="20" t="n"/>
      <c r="E5" s="20" t="n">
        <v>25</v>
      </c>
      <c r="F5" s="20" t="n">
        <v>80</v>
      </c>
      <c r="G5" s="20" t="n">
        <v>50</v>
      </c>
      <c r="H5" s="20" t="n">
        <v>3</v>
      </c>
      <c r="I5" s="20" t="n">
        <v>10</v>
      </c>
      <c r="J5" s="20">
        <f>SUM(B5*14)+D5+E5+F5+G5+H5+I5</f>
        <v/>
      </c>
      <c r="K5" s="11" t="n"/>
    </row>
    <row r="6">
      <c r="A6" s="19" t="n"/>
      <c r="B6" s="20" t="n">
        <v>56.5</v>
      </c>
      <c r="C6" s="20" t="n">
        <v>12</v>
      </c>
      <c r="D6" s="20" t="n"/>
      <c r="E6" s="20" t="n">
        <v>25</v>
      </c>
      <c r="F6" s="20" t="n">
        <v>80</v>
      </c>
      <c r="G6" s="20" t="n">
        <v>50</v>
      </c>
      <c r="H6" s="20" t="n">
        <v>3</v>
      </c>
      <c r="I6" s="20" t="n">
        <v>10</v>
      </c>
      <c r="J6" s="20">
        <f>SUM(B6*14)+D6+E6+F6+G6+H6+I6</f>
        <v/>
      </c>
      <c r="K6" s="11" t="n"/>
    </row>
    <row r="7">
      <c r="A7" s="19" t="n"/>
      <c r="B7" s="20" t="n">
        <v>56.5</v>
      </c>
      <c r="C7" s="20" t="n">
        <v>10</v>
      </c>
      <c r="D7" s="20" t="n"/>
      <c r="E7" s="20" t="n">
        <v>25</v>
      </c>
      <c r="F7" s="20" t="n">
        <v>80</v>
      </c>
      <c r="G7" s="20" t="n">
        <v>0</v>
      </c>
      <c r="H7" s="20" t="n">
        <v>3</v>
      </c>
      <c r="I7" s="20" t="n">
        <v>10</v>
      </c>
      <c r="J7" s="20">
        <f>SUM(B7*11)+D7+E7+F7+H7+I7+G7</f>
        <v/>
      </c>
      <c r="K7" s="11" t="n"/>
    </row>
    <row r="8">
      <c r="A8" s="19" t="n"/>
      <c r="B8" s="20" t="n"/>
      <c r="C8" s="20" t="n"/>
      <c r="D8" s="20" t="n"/>
      <c r="E8" s="20" t="n"/>
      <c r="F8" s="20" t="n"/>
      <c r="G8" s="20" t="n"/>
      <c r="H8" s="20" t="n"/>
      <c r="I8" s="20" t="n"/>
      <c r="J8" s="20" t="n"/>
      <c r="K8" s="11" t="n"/>
    </row>
    <row r="9">
      <c r="A9" s="19" t="n"/>
      <c r="B9" s="21" t="inlineStr">
        <is>
          <t>Days @ 10</t>
        </is>
      </c>
      <c r="C9" s="20" t="n">
        <v>0</v>
      </c>
      <c r="D9" s="20" t="n"/>
      <c r="E9" s="20" t="n"/>
      <c r="F9" s="20">
        <f>SUM(J7*C9)</f>
        <v/>
      </c>
      <c r="G9" s="20" t="n"/>
      <c r="H9" s="20" t="n"/>
      <c r="I9" s="20" t="n"/>
      <c r="J9" s="20" t="n"/>
      <c r="K9" s="11" t="n"/>
    </row>
    <row r="10">
      <c r="A10" s="19" t="n"/>
      <c r="B10" s="21" t="inlineStr">
        <is>
          <t>Days @ 12</t>
        </is>
      </c>
      <c r="C10" s="20" t="n">
        <v>26</v>
      </c>
      <c r="D10" s="20" t="n"/>
      <c r="E10" s="20" t="n"/>
      <c r="F10" s="20">
        <f>SUM(J6*C10)</f>
        <v/>
      </c>
      <c r="G10" s="20" t="n"/>
      <c r="H10" s="20" t="n"/>
      <c r="I10" s="20" t="n"/>
      <c r="J10" s="20" t="n"/>
      <c r="K10" s="11" t="n"/>
    </row>
    <row r="11">
      <c r="A11" s="19" t="n"/>
      <c r="B11" s="21" t="inlineStr">
        <is>
          <t>Days @ 13</t>
        </is>
      </c>
      <c r="C11" s="20" t="n">
        <v>0</v>
      </c>
      <c r="D11" s="20" t="n"/>
      <c r="E11" s="20" t="n"/>
      <c r="F11" s="20">
        <f>SUM(J5*C11)</f>
        <v/>
      </c>
      <c r="G11" s="20" t="n"/>
      <c r="H11" s="20" t="n"/>
      <c r="I11" s="20" t="n"/>
      <c r="J11" s="21">
        <f>SUM(F9:F13)</f>
        <v/>
      </c>
      <c r="K11" s="15" t="inlineStr">
        <is>
          <t>Total</t>
        </is>
      </c>
    </row>
    <row r="12">
      <c r="A12" s="19" t="n"/>
      <c r="B12" s="21" t="inlineStr">
        <is>
          <t>6th Day Load ins</t>
        </is>
      </c>
      <c r="C12" s="20" t="n">
        <v>0</v>
      </c>
      <c r="D12" s="20" t="n"/>
      <c r="E12" s="20" t="n"/>
      <c r="F12" s="20">
        <f>SUM((B7*16)+E7+F7+G7+H7+I7)*C12</f>
        <v/>
      </c>
      <c r="G12" s="20" t="n"/>
      <c r="H12" s="20" t="n"/>
      <c r="I12" s="20" t="n"/>
      <c r="J12" s="21" t="n"/>
      <c r="K12" s="15" t="n"/>
    </row>
    <row r="13">
      <c r="A13" s="19" t="n"/>
      <c r="B13" s="21" t="inlineStr">
        <is>
          <t>Holiday</t>
        </is>
      </c>
      <c r="C13" s="20" t="n">
        <v>0</v>
      </c>
      <c r="D13" s="20" t="n"/>
      <c r="E13" s="20" t="n"/>
      <c r="F13" s="20">
        <f>SUM(B5*8)*C13</f>
        <v/>
      </c>
      <c r="G13" s="20" t="n"/>
      <c r="H13" s="20" t="n"/>
      <c r="I13" s="20" t="n"/>
      <c r="J13" s="20" t="n"/>
      <c r="K13" s="15" t="n"/>
    </row>
    <row r="14">
      <c r="A14" s="37" t="inlineStr">
        <is>
          <t>Picture Car Captain</t>
        </is>
      </c>
      <c r="B14" s="23" t="n"/>
      <c r="C14" s="24" t="n"/>
      <c r="D14" s="24" t="n"/>
      <c r="E14" s="24" t="n"/>
      <c r="F14" s="24" t="n"/>
      <c r="G14" s="24" t="n"/>
      <c r="H14" s="24" t="n"/>
      <c r="I14" s="24" t="n"/>
      <c r="J14" s="24" t="n"/>
      <c r="K14" s="15" t="n"/>
    </row>
    <row r="15">
      <c r="A15" s="22" t="inlineStr">
        <is>
          <t>Greg Smith</t>
        </is>
      </c>
      <c r="B15" s="24" t="n">
        <v>54.82</v>
      </c>
      <c r="C15" s="24" t="n">
        <v>12</v>
      </c>
      <c r="D15" s="24" t="n"/>
      <c r="E15" s="24" t="n">
        <v>25</v>
      </c>
      <c r="F15" s="24" t="n">
        <v>80</v>
      </c>
      <c r="G15" s="24" t="n">
        <v>50</v>
      </c>
      <c r="H15" s="24" t="n">
        <v>3</v>
      </c>
      <c r="I15" s="24" t="n"/>
      <c r="J15" s="24">
        <f>SUM(B15*14)+D15+E15+F15+G15+H15+I15</f>
        <v/>
      </c>
      <c r="K15" s="15" t="n"/>
    </row>
    <row r="16">
      <c r="A16" s="22" t="n"/>
      <c r="B16" s="24" t="n">
        <v>54.82</v>
      </c>
      <c r="C16" s="24" t="n">
        <v>10</v>
      </c>
      <c r="D16" s="24" t="n"/>
      <c r="E16" s="24" t="n">
        <v>25</v>
      </c>
      <c r="F16" s="24" t="n">
        <v>80</v>
      </c>
      <c r="G16" s="24" t="n">
        <v>0</v>
      </c>
      <c r="H16" s="24" t="n">
        <v>3</v>
      </c>
      <c r="I16" s="24" t="n"/>
      <c r="J16" s="24">
        <f>SUM(B16*11)+D16+E16+F16+H16+I16+G16</f>
        <v/>
      </c>
      <c r="K16" s="15" t="n"/>
    </row>
    <row r="17">
      <c r="A17" s="22" t="n"/>
      <c r="B17" s="23" t="n"/>
      <c r="C17" s="24" t="n"/>
      <c r="D17" s="24" t="n"/>
      <c r="E17" s="24" t="n"/>
      <c r="F17" s="24" t="n"/>
      <c r="G17" s="24" t="n"/>
      <c r="H17" s="24" t="n"/>
      <c r="I17" s="24" t="n"/>
      <c r="J17" s="24" t="n"/>
      <c r="K17" s="15" t="n"/>
    </row>
    <row r="18">
      <c r="A18" s="22" t="n"/>
      <c r="B18" s="23" t="inlineStr">
        <is>
          <t>Days @ 10</t>
        </is>
      </c>
      <c r="C18" s="24" t="n">
        <v>0</v>
      </c>
      <c r="D18" s="24" t="n"/>
      <c r="E18" s="24" t="n"/>
      <c r="F18" s="24">
        <f>SUM(J16*C18)</f>
        <v/>
      </c>
      <c r="G18" s="24" t="n"/>
      <c r="H18" s="24" t="n"/>
      <c r="I18" s="24" t="n"/>
      <c r="J18" s="24" t="n"/>
      <c r="K18" s="15" t="n"/>
    </row>
    <row r="19">
      <c r="A19" s="22" t="n"/>
      <c r="B19" s="23" t="inlineStr">
        <is>
          <t>Days @ 12</t>
        </is>
      </c>
      <c r="C19" s="24" t="n">
        <v>26</v>
      </c>
      <c r="D19" s="24" t="n"/>
      <c r="E19" s="24" t="n"/>
      <c r="F19" s="24">
        <f>SUM(J15*C19)</f>
        <v/>
      </c>
      <c r="G19" s="24" t="n"/>
      <c r="H19" s="24" t="n"/>
      <c r="I19" s="24" t="n"/>
      <c r="J19" s="23">
        <f>SUM(F18:F21)</f>
        <v/>
      </c>
      <c r="K19" s="15" t="inlineStr">
        <is>
          <t>Total</t>
        </is>
      </c>
    </row>
    <row r="20">
      <c r="A20" s="22" t="n"/>
      <c r="B20" s="23" t="inlineStr">
        <is>
          <t>Holiday</t>
        </is>
      </c>
      <c r="C20" s="24" t="n">
        <v>0</v>
      </c>
      <c r="D20" s="24" t="n"/>
      <c r="E20" s="24" t="n"/>
      <c r="F20" s="24">
        <f>SUM(B15*8)*C20</f>
        <v/>
      </c>
      <c r="G20" s="24" t="n"/>
      <c r="H20" s="24" t="n"/>
      <c r="I20" s="24" t="n"/>
      <c r="J20" s="24" t="n"/>
      <c r="K20" s="15" t="n"/>
    </row>
    <row r="21">
      <c r="A21" s="22" t="n"/>
      <c r="B21" s="23" t="inlineStr">
        <is>
          <t>6th Day Load Ins</t>
        </is>
      </c>
      <c r="C21" s="24" t="n">
        <v>0</v>
      </c>
      <c r="D21" s="24" t="n"/>
      <c r="E21" s="24" t="n"/>
      <c r="F21" s="24">
        <f>SUM((B16*16)+E16+F16+G16+H16)*C21</f>
        <v/>
      </c>
      <c r="G21" s="24" t="n"/>
      <c r="H21" s="24" t="n"/>
      <c r="I21" s="24" t="n"/>
      <c r="J21" s="24" t="n"/>
      <c r="K21" s="15" t="n"/>
    </row>
    <row r="22">
      <c r="A22" s="36" t="inlineStr">
        <is>
          <t>Picture Car Mechanic</t>
        </is>
      </c>
      <c r="B22" s="26" t="n"/>
      <c r="C22" s="27" t="n"/>
      <c r="D22" s="27" t="n"/>
      <c r="E22" s="27" t="n"/>
      <c r="F22" s="27" t="n"/>
      <c r="G22" s="27" t="n"/>
      <c r="H22" s="27" t="n"/>
      <c r="I22" s="27" t="n"/>
      <c r="J22" s="27" t="n"/>
      <c r="K22" s="15" t="n"/>
    </row>
    <row r="23">
      <c r="A23" s="25" t="inlineStr">
        <is>
          <t>Ricky Sosebee</t>
        </is>
      </c>
      <c r="B23" s="27" t="n">
        <v>52.8</v>
      </c>
      <c r="C23" s="27" t="n">
        <v>12</v>
      </c>
      <c r="D23" s="27" t="n"/>
      <c r="E23" s="27" t="n">
        <v>40</v>
      </c>
      <c r="F23" s="27" t="n">
        <v>80</v>
      </c>
      <c r="G23" s="27" t="n">
        <v>50</v>
      </c>
      <c r="H23" s="27" t="n">
        <v>3</v>
      </c>
      <c r="I23" s="27" t="n"/>
      <c r="J23" s="27">
        <f>SUM(B23*14)+D23+E23+F23+G23+H23+I23</f>
        <v/>
      </c>
      <c r="K23" s="15" t="n"/>
    </row>
    <row r="24">
      <c r="A24" s="25" t="n"/>
      <c r="B24" s="27" t="n">
        <v>52.8</v>
      </c>
      <c r="C24" s="27" t="n">
        <v>10</v>
      </c>
      <c r="D24" s="27" t="n"/>
      <c r="E24" s="27" t="n">
        <v>40</v>
      </c>
      <c r="F24" s="27" t="n">
        <v>80</v>
      </c>
      <c r="G24" s="27" t="n">
        <v>0</v>
      </c>
      <c r="H24" s="27" t="n">
        <v>3</v>
      </c>
      <c r="I24" s="27" t="n"/>
      <c r="J24" s="27">
        <f>SUM(B24*11)+D24+E24+F24+H24+I24+G24</f>
        <v/>
      </c>
      <c r="K24" s="15" t="n"/>
    </row>
    <row r="25">
      <c r="A25" s="25" t="n"/>
      <c r="B25" s="27" t="n"/>
      <c r="C25" s="27" t="n"/>
      <c r="D25" s="27" t="n"/>
      <c r="E25" s="27" t="n"/>
      <c r="F25" s="27" t="n"/>
      <c r="G25" s="27" t="n"/>
      <c r="H25" s="27" t="n"/>
      <c r="I25" s="27" t="n"/>
      <c r="J25" s="27" t="n"/>
      <c r="K25" s="15" t="n"/>
    </row>
    <row r="26">
      <c r="A26" s="25" t="n"/>
      <c r="B26" s="26" t="inlineStr">
        <is>
          <t>Days @ 10</t>
        </is>
      </c>
      <c r="C26" s="27" t="n">
        <v>0</v>
      </c>
      <c r="D26" s="27" t="n"/>
      <c r="E26" s="27" t="n"/>
      <c r="F26" s="27">
        <f>SUM(J24*C26)</f>
        <v/>
      </c>
      <c r="G26" s="27" t="n"/>
      <c r="H26" s="27" t="n"/>
      <c r="I26" s="27" t="n"/>
      <c r="J26" s="27" t="n"/>
      <c r="K26" s="15" t="n"/>
    </row>
    <row r="27">
      <c r="A27" s="25" t="n"/>
      <c r="B27" s="26" t="inlineStr">
        <is>
          <t>Days @ 12</t>
        </is>
      </c>
      <c r="C27" s="27" t="n">
        <v>26</v>
      </c>
      <c r="D27" s="27" t="n"/>
      <c r="E27" s="27" t="n"/>
      <c r="F27" s="27">
        <f>SUM(J23*C27)</f>
        <v/>
      </c>
      <c r="G27" s="27" t="n"/>
      <c r="H27" s="27" t="n"/>
      <c r="I27" s="27" t="n"/>
      <c r="J27" s="26">
        <f>SUM(F26:F28)</f>
        <v/>
      </c>
      <c r="K27" s="15" t="inlineStr">
        <is>
          <t>Total</t>
        </is>
      </c>
    </row>
    <row r="28">
      <c r="A28" s="25" t="n"/>
      <c r="B28" s="26" t="inlineStr">
        <is>
          <t>Holiday</t>
        </is>
      </c>
      <c r="C28" s="27" t="n">
        <v>0</v>
      </c>
      <c r="D28" s="27" t="n"/>
      <c r="E28" s="27" t="n"/>
      <c r="F28" s="27">
        <f>SUM(B23*8)*C28</f>
        <v/>
      </c>
      <c r="G28" s="27" t="n"/>
      <c r="H28" s="27" t="n"/>
      <c r="I28" s="27" t="n"/>
      <c r="J28" s="27" t="n"/>
      <c r="K28" s="15" t="n"/>
    </row>
    <row r="29">
      <c r="A29" s="25" t="n"/>
      <c r="B29" s="26" t="n"/>
      <c r="C29" s="27" t="n"/>
      <c r="D29" s="27" t="n"/>
      <c r="E29" s="27" t="n"/>
      <c r="F29" s="27" t="n"/>
      <c r="G29" s="27" t="n"/>
      <c r="H29" s="27" t="n"/>
      <c r="I29" s="27" t="n"/>
      <c r="J29" s="27" t="n"/>
      <c r="K29" s="11" t="n"/>
    </row>
    <row r="30" customFormat="1" s="2">
      <c r="A30" s="38" t="inlineStr">
        <is>
          <t>Picture Car Driver</t>
        </is>
      </c>
      <c r="B30" s="65" t="n"/>
      <c r="C30" s="65" t="n"/>
      <c r="D30" s="65" t="n"/>
      <c r="E30" s="65" t="n"/>
      <c r="F30" s="65" t="n"/>
      <c r="G30" s="65" t="n"/>
      <c r="H30" s="65" t="n"/>
      <c r="I30" s="65" t="n"/>
      <c r="J30" s="65" t="n"/>
      <c r="K30" s="14" t="n"/>
      <c r="L30" s="13" t="n"/>
      <c r="M30" s="13" t="n"/>
      <c r="N30" s="13" t="n"/>
    </row>
    <row r="31">
      <c r="A31" s="33" t="inlineStr">
        <is>
          <t>Benny Loudermilk</t>
        </is>
      </c>
      <c r="B31" s="34" t="n">
        <v>52.31</v>
      </c>
      <c r="C31" s="34" t="n">
        <v>12</v>
      </c>
      <c r="D31" s="34" t="n"/>
      <c r="E31" s="34" t="n">
        <v>0</v>
      </c>
      <c r="F31" s="34" t="n">
        <v>0</v>
      </c>
      <c r="G31" s="34" t="n">
        <v>50</v>
      </c>
      <c r="H31" s="34" t="n">
        <v>3</v>
      </c>
      <c r="I31" s="34" t="n">
        <v>0</v>
      </c>
      <c r="J31" s="34">
        <f>SUM(B31*14)+D31+E31+F31+G31+H31+I31</f>
        <v/>
      </c>
      <c r="K31" s="11" t="n"/>
    </row>
    <row r="32">
      <c r="A32" s="33" t="n"/>
      <c r="B32" s="34" t="n">
        <v>52.31</v>
      </c>
      <c r="C32" s="34" t="n">
        <v>10</v>
      </c>
      <c r="D32" s="34" t="n"/>
      <c r="E32" s="34" t="n">
        <v>0</v>
      </c>
      <c r="F32" s="34" t="n">
        <v>0</v>
      </c>
      <c r="G32" s="34" t="n">
        <v>0</v>
      </c>
      <c r="H32" s="34" t="n">
        <v>3</v>
      </c>
      <c r="I32" s="34" t="n">
        <v>0</v>
      </c>
      <c r="J32" s="34">
        <f>SUM(B32*11)+D32+E32+F32+H32+I32+G32</f>
        <v/>
      </c>
      <c r="K32" s="11" t="n"/>
    </row>
    <row r="33">
      <c r="A33" s="33" t="n"/>
      <c r="B33" s="34" t="n"/>
      <c r="C33" s="34" t="n"/>
      <c r="D33" s="34" t="n"/>
      <c r="E33" s="34" t="n"/>
      <c r="F33" s="34" t="n"/>
      <c r="G33" s="34" t="n"/>
      <c r="H33" s="34" t="n"/>
      <c r="I33" s="34" t="n"/>
      <c r="J33" s="34" t="n"/>
      <c r="K33" s="11" t="n"/>
    </row>
    <row r="34">
      <c r="A34" s="33" t="n"/>
      <c r="B34" s="39" t="n"/>
      <c r="C34" s="34" t="n"/>
      <c r="D34" s="34" t="n"/>
      <c r="E34" s="34" t="n"/>
      <c r="F34" s="34" t="n"/>
      <c r="G34" s="34" t="n"/>
      <c r="H34" s="34" t="n"/>
      <c r="I34" s="34" t="n"/>
      <c r="J34" s="34" t="n"/>
      <c r="K34" s="11" t="n"/>
    </row>
    <row r="35">
      <c r="A35" s="33" t="n"/>
      <c r="B35" s="39" t="inlineStr">
        <is>
          <t>Days @ 10</t>
        </is>
      </c>
      <c r="C35" s="34" t="n">
        <v>0</v>
      </c>
      <c r="D35" s="34" t="n"/>
      <c r="E35" s="34" t="n"/>
      <c r="F35" s="34">
        <f>SUM(J32*C35)</f>
        <v/>
      </c>
      <c r="G35" s="34" t="n"/>
      <c r="H35" s="34" t="n"/>
      <c r="I35" s="34" t="n"/>
      <c r="J35" s="39">
        <f>SUM(F35:F38)</f>
        <v/>
      </c>
      <c r="K35" s="15" t="inlineStr">
        <is>
          <t>Total</t>
        </is>
      </c>
    </row>
    <row r="36">
      <c r="A36" s="33" t="n"/>
      <c r="B36" s="39" t="inlineStr">
        <is>
          <t>Days @ 12</t>
        </is>
      </c>
      <c r="C36" s="34" t="n">
        <v>26</v>
      </c>
      <c r="D36" s="34" t="n"/>
      <c r="E36" s="34" t="n"/>
      <c r="F36" s="34">
        <f>SUM(J31*C36)</f>
        <v/>
      </c>
      <c r="G36" s="34" t="n"/>
      <c r="H36" s="34" t="n"/>
      <c r="I36" s="34" t="n"/>
      <c r="J36" s="34" t="n"/>
      <c r="K36" s="11" t="n"/>
    </row>
    <row r="37">
      <c r="A37" s="33" t="n"/>
      <c r="B37" s="39" t="inlineStr">
        <is>
          <t>Holiday</t>
        </is>
      </c>
      <c r="C37" s="34" t="n">
        <v>0</v>
      </c>
      <c r="D37" s="34" t="n"/>
      <c r="E37" s="34" t="n"/>
      <c r="F37" s="34">
        <f>SUM(B31*8)*C37</f>
        <v/>
      </c>
      <c r="G37" s="34" t="n"/>
      <c r="H37" s="34" t="n"/>
      <c r="I37" s="34" t="n"/>
      <c r="J37" s="34" t="n"/>
      <c r="K37" s="11" t="n"/>
    </row>
    <row r="38">
      <c r="A38" s="33" t="n"/>
      <c r="B38" s="39" t="inlineStr">
        <is>
          <t>6th Day Load Ins</t>
        </is>
      </c>
      <c r="C38" s="34" t="n">
        <v>0</v>
      </c>
      <c r="D38" s="34" t="n"/>
      <c r="E38" s="34" t="n"/>
      <c r="F38" s="34">
        <f>SUM((B32*16)+H32)*C38</f>
        <v/>
      </c>
      <c r="G38" s="34" t="n"/>
      <c r="H38" s="34" t="n"/>
      <c r="I38" s="34" t="n"/>
      <c r="J38" s="34" t="n"/>
      <c r="K38" s="11" t="n"/>
    </row>
    <row r="39">
      <c r="A39" s="33" t="n"/>
      <c r="B39" s="39" t="n"/>
      <c r="C39" s="34" t="n"/>
      <c r="D39" s="34" t="n"/>
      <c r="E39" s="34" t="n"/>
      <c r="F39" s="34" t="n"/>
      <c r="G39" s="34" t="n"/>
      <c r="H39" s="34" t="n"/>
      <c r="I39" s="34" t="n"/>
      <c r="J39" s="34" t="n"/>
      <c r="K39" s="11" t="n"/>
    </row>
    <row r="40">
      <c r="A40" s="6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60" t="inlineStr">
        <is>
          <t>Total Labor</t>
        </is>
      </c>
      <c r="K40" s="11" t="n"/>
    </row>
    <row r="41">
      <c r="A41" s="6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59">
        <f>SUM(J19+J11+J27+J35)</f>
        <v/>
      </c>
      <c r="K41" s="11" t="n"/>
    </row>
    <row r="42">
      <c r="A42" s="6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>
  <sheetPr>
    <tabColor theme="4" tint="0.5999938962981048"/>
    <outlinePr summaryBelow="1" summaryRight="1"/>
    <pageSetUpPr/>
  </sheetPr>
  <dimension ref="A1:N28"/>
  <sheetViews>
    <sheetView workbookViewId="0">
      <selection activeCell="C6" sqref="C6"/>
    </sheetView>
  </sheetViews>
  <sheetFormatPr baseColWidth="10" defaultRowHeight="16"/>
  <cols>
    <col width="29.83203125" bestFit="1" customWidth="1" min="1" max="1"/>
    <col width="10.1640625" bestFit="1" customWidth="1" min="2" max="2"/>
    <col width="5.6640625" bestFit="1" customWidth="1" min="3" max="3"/>
    <col width="5.6640625" bestFit="1" customWidth="1" min="5" max="5"/>
    <col width="8.6640625" bestFit="1" customWidth="1" min="6" max="6"/>
    <col width="5.6640625" bestFit="1" customWidth="1" min="7" max="7"/>
    <col width="4.6640625" bestFit="1" customWidth="1" min="8" max="8"/>
    <col width="8.6640625" bestFit="1" customWidth="1" min="10" max="10"/>
    <col width="5.33203125" bestFit="1" customWidth="1" min="11" max="11"/>
  </cols>
  <sheetData>
    <row r="1">
      <c r="A1" s="38" t="inlineStr">
        <is>
          <t>Picture Car Mechanic</t>
        </is>
      </c>
      <c r="B1" s="39" t="n"/>
      <c r="C1" s="34" t="n"/>
      <c r="D1" s="34" t="n"/>
      <c r="E1" s="34" t="n"/>
      <c r="F1" s="34" t="n"/>
      <c r="G1" s="34" t="n"/>
      <c r="H1" s="34" t="n"/>
      <c r="I1" s="34" t="n"/>
      <c r="J1" s="34" t="n"/>
      <c r="K1" s="15" t="n"/>
      <c r="L1" s="9" t="n"/>
      <c r="M1" s="9" t="n"/>
      <c r="N1" s="9" t="n"/>
    </row>
    <row r="2">
      <c r="A2" s="33" t="inlineStr">
        <is>
          <t>Day Player as needed big days</t>
        </is>
      </c>
      <c r="B2" s="34" t="n">
        <v>52.8</v>
      </c>
      <c r="C2" s="34" t="n">
        <v>12</v>
      </c>
      <c r="D2" s="34" t="n"/>
      <c r="E2" s="34" t="n">
        <v>40</v>
      </c>
      <c r="F2" s="34" t="n">
        <v>80</v>
      </c>
      <c r="G2" s="34" t="n">
        <v>50</v>
      </c>
      <c r="H2" s="34" t="n">
        <v>3</v>
      </c>
      <c r="I2" s="34" t="n"/>
      <c r="J2" s="34">
        <f>SUM(B2*14)+D2+E2+F2+G2+H2+I2</f>
        <v/>
      </c>
      <c r="K2" s="15" t="n"/>
      <c r="L2" s="9" t="n"/>
      <c r="M2" s="9" t="n"/>
      <c r="N2" s="9" t="n"/>
    </row>
    <row r="3">
      <c r="A3" s="33" t="inlineStr">
        <is>
          <t>and tandem unit days</t>
        </is>
      </c>
      <c r="B3" s="34" t="n">
        <v>52.8</v>
      </c>
      <c r="C3" s="34" t="n">
        <v>10</v>
      </c>
      <c r="D3" s="34" t="n"/>
      <c r="E3" s="34" t="n">
        <v>40</v>
      </c>
      <c r="F3" s="34" t="n">
        <v>80</v>
      </c>
      <c r="G3" s="34" t="n">
        <v>0</v>
      </c>
      <c r="H3" s="34" t="n">
        <v>3</v>
      </c>
      <c r="I3" s="34" t="n"/>
      <c r="J3" s="34">
        <f>SUM(B3*11)+D3+E3+F3+H3+I3+G3</f>
        <v/>
      </c>
      <c r="K3" s="15" t="n"/>
      <c r="L3" s="9" t="n"/>
      <c r="M3" s="9" t="n"/>
      <c r="N3" s="9" t="n"/>
    </row>
    <row r="4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15" t="n"/>
      <c r="L4" s="9" t="n"/>
      <c r="M4" s="9" t="n"/>
      <c r="N4" s="9" t="n"/>
    </row>
    <row r="5">
      <c r="A5" s="33" t="n"/>
      <c r="B5" s="39" t="inlineStr">
        <is>
          <t>Days @ 10</t>
        </is>
      </c>
      <c r="C5" s="34" t="n">
        <v>0</v>
      </c>
      <c r="D5" s="34" t="n"/>
      <c r="E5" s="34" t="n"/>
      <c r="F5" s="34">
        <f>SUM(J3*C5)</f>
        <v/>
      </c>
      <c r="G5" s="34" t="n"/>
      <c r="H5" s="34" t="n"/>
      <c r="I5" s="34" t="n"/>
      <c r="J5" s="34" t="n"/>
      <c r="K5" s="15" t="n"/>
      <c r="L5" s="9" t="n"/>
      <c r="M5" s="9" t="n"/>
      <c r="N5" s="9" t="n"/>
    </row>
    <row r="6">
      <c r="A6" s="33" t="n"/>
      <c r="B6" s="39" t="inlineStr">
        <is>
          <t>Days @ 12</t>
        </is>
      </c>
      <c r="C6" s="34" t="n">
        <v>3</v>
      </c>
      <c r="D6" s="34" t="n"/>
      <c r="E6" s="34" t="n"/>
      <c r="F6" s="34">
        <f>SUM(J2*C6)</f>
        <v/>
      </c>
      <c r="G6" s="34" t="n"/>
      <c r="H6" s="34" t="n"/>
      <c r="I6" s="34" t="n"/>
      <c r="J6" s="39">
        <f>SUM(F5:F7)</f>
        <v/>
      </c>
      <c r="K6" s="15" t="n"/>
      <c r="L6" s="9" t="n"/>
      <c r="M6" s="9" t="n"/>
      <c r="N6" s="9" t="n"/>
    </row>
    <row r="7">
      <c r="A7" s="33" t="n"/>
      <c r="B7" s="39" t="inlineStr">
        <is>
          <t>Holiday</t>
        </is>
      </c>
      <c r="C7" s="34" t="n">
        <v>0</v>
      </c>
      <c r="D7" s="34" t="n"/>
      <c r="E7" s="34" t="n"/>
      <c r="F7" s="34">
        <f>SUM(B2*8)*C7</f>
        <v/>
      </c>
      <c r="G7" s="34" t="n"/>
      <c r="H7" s="34" t="n"/>
      <c r="I7" s="34" t="n"/>
      <c r="J7" s="34" t="n"/>
      <c r="K7" s="15" t="n"/>
      <c r="L7" s="9" t="n"/>
      <c r="M7" s="9" t="n"/>
      <c r="N7" s="9" t="n"/>
    </row>
    <row r="8">
      <c r="A8" s="33" t="n"/>
      <c r="B8" s="39" t="n"/>
      <c r="C8" s="34" t="n"/>
      <c r="D8" s="34" t="n"/>
      <c r="E8" s="34" t="n"/>
      <c r="F8" s="34" t="n"/>
      <c r="G8" s="34" t="n"/>
      <c r="H8" s="34" t="n"/>
      <c r="I8" s="34" t="n"/>
      <c r="J8" s="34" t="n"/>
      <c r="K8" s="11" t="n"/>
      <c r="L8" s="9" t="n"/>
      <c r="M8" s="9" t="n"/>
      <c r="N8" s="9" t="n"/>
    </row>
    <row r="9">
      <c r="A9" s="38" t="inlineStr">
        <is>
          <t>Picture Car Driver</t>
        </is>
      </c>
      <c r="B9" s="65" t="n"/>
      <c r="C9" s="65" t="n"/>
      <c r="D9" s="65" t="n"/>
      <c r="E9" s="65" t="n"/>
      <c r="F9" s="65" t="n"/>
      <c r="G9" s="65" t="n"/>
      <c r="H9" s="65" t="n"/>
      <c r="I9" s="65" t="n"/>
      <c r="J9" s="65" t="n"/>
    </row>
    <row r="10">
      <c r="A10" s="33" t="inlineStr">
        <is>
          <t>LANDOLL DRIVER-Savannah Work</t>
        </is>
      </c>
      <c r="B10" s="34" t="n">
        <v>52.31</v>
      </c>
      <c r="C10" s="34" t="n">
        <v>12</v>
      </c>
      <c r="D10" s="34" t="n"/>
      <c r="E10" s="34" t="n">
        <v>0</v>
      </c>
      <c r="F10" s="34" t="n">
        <v>0</v>
      </c>
      <c r="G10" s="34" t="n">
        <v>50</v>
      </c>
      <c r="H10" s="34" t="n">
        <v>3</v>
      </c>
      <c r="I10" s="34" t="n">
        <v>0</v>
      </c>
      <c r="J10" s="34">
        <f>SUM(B10*14)+D10+E10+F10+G10+H10+I10</f>
        <v/>
      </c>
    </row>
    <row r="11">
      <c r="A11" s="33" t="n"/>
      <c r="B11" s="34" t="n">
        <v>52.31</v>
      </c>
      <c r="C11" s="34" t="n">
        <v>10</v>
      </c>
      <c r="D11" s="34" t="n"/>
      <c r="E11" s="34" t="n">
        <v>0</v>
      </c>
      <c r="F11" s="34" t="n">
        <v>0</v>
      </c>
      <c r="G11" s="34" t="n">
        <v>0</v>
      </c>
      <c r="H11" s="34" t="n">
        <v>3</v>
      </c>
      <c r="I11" s="34" t="n">
        <v>0</v>
      </c>
      <c r="J11" s="34">
        <f>SUM(B11*11)+D11+E11+F11+H11+I11+G11</f>
        <v/>
      </c>
    </row>
    <row r="12">
      <c r="A12" s="33" t="n"/>
      <c r="B12" s="34" t="n"/>
      <c r="C12" s="34" t="n"/>
      <c r="D12" s="34" t="n"/>
      <c r="E12" s="34" t="n"/>
      <c r="F12" s="34" t="n"/>
      <c r="G12" s="34" t="n"/>
      <c r="H12" s="34" t="n"/>
      <c r="I12" s="34" t="n"/>
      <c r="J12" s="34" t="n"/>
    </row>
    <row r="13">
      <c r="A13" s="33" t="n"/>
      <c r="B13" s="39" t="n"/>
      <c r="C13" s="34" t="n"/>
      <c r="D13" s="34" t="n"/>
      <c r="E13" s="34" t="n"/>
      <c r="F13" s="34" t="n"/>
      <c r="G13" s="34" t="n"/>
      <c r="H13" s="34" t="n"/>
      <c r="I13" s="34" t="n"/>
      <c r="J13" s="34" t="n"/>
    </row>
    <row r="14">
      <c r="A14" s="33" t="n"/>
      <c r="B14" s="39" t="inlineStr">
        <is>
          <t>Days @ 10</t>
        </is>
      </c>
      <c r="C14" s="34" t="n">
        <v>0</v>
      </c>
      <c r="D14" s="34" t="n"/>
      <c r="E14" s="34" t="n"/>
      <c r="F14" s="34">
        <f>SUM(J11*C14)</f>
        <v/>
      </c>
      <c r="G14" s="34" t="n"/>
      <c r="H14" s="34" t="n"/>
      <c r="I14" s="34" t="n"/>
      <c r="J14" s="39">
        <f>SUM(F14:F17)</f>
        <v/>
      </c>
    </row>
    <row r="15">
      <c r="A15" s="33" t="n"/>
      <c r="B15" s="39" t="inlineStr">
        <is>
          <t>Days @ 12</t>
        </is>
      </c>
      <c r="C15" s="34" t="n">
        <v>7</v>
      </c>
      <c r="D15" s="34" t="n"/>
      <c r="E15" s="34" t="n"/>
      <c r="F15" s="34">
        <f>SUM(J10*C15)</f>
        <v/>
      </c>
      <c r="G15" s="34" t="n"/>
      <c r="H15" s="34" t="n"/>
      <c r="I15" s="34" t="n"/>
      <c r="J15" s="34" t="n"/>
    </row>
    <row r="16">
      <c r="A16" s="33" t="n"/>
      <c r="B16" s="39" t="inlineStr">
        <is>
          <t>Holiday</t>
        </is>
      </c>
      <c r="C16" s="34" t="n">
        <v>0</v>
      </c>
      <c r="D16" s="34" t="n"/>
      <c r="E16" s="34" t="n"/>
      <c r="F16" s="34">
        <f>SUM(B10*8)*C16</f>
        <v/>
      </c>
      <c r="G16" s="34" t="n"/>
      <c r="H16" s="34" t="n"/>
      <c r="I16" s="34" t="n"/>
      <c r="J16" s="34" t="n"/>
    </row>
    <row r="17">
      <c r="A17" s="33" t="n"/>
      <c r="B17" s="39" t="inlineStr">
        <is>
          <t>6th Day Load Ins</t>
        </is>
      </c>
      <c r="C17" s="34" t="n">
        <v>0</v>
      </c>
      <c r="D17" s="34" t="n"/>
      <c r="E17" s="34" t="n"/>
      <c r="F17" s="34">
        <f>SUM((B11*16)+H11)*C17</f>
        <v/>
      </c>
      <c r="G17" s="34" t="n"/>
      <c r="H17" s="34" t="n"/>
      <c r="I17" s="34" t="n"/>
      <c r="J17" s="34" t="n"/>
    </row>
    <row r="18">
      <c r="A18" s="33" t="n"/>
      <c r="B18" s="39" t="n"/>
      <c r="C18" s="34" t="n"/>
      <c r="D18" s="34" t="n"/>
      <c r="E18" s="34" t="n"/>
      <c r="F18" s="34" t="n"/>
      <c r="G18" s="34" t="n"/>
      <c r="H18" s="34" t="n"/>
      <c r="I18" s="34" t="n"/>
      <c r="J18" s="34" t="n"/>
    </row>
    <row r="19">
      <c r="A19" s="38" t="inlineStr">
        <is>
          <t>Picture Car Driver</t>
        </is>
      </c>
      <c r="B19" s="65" t="n"/>
      <c r="C19" s="65" t="n"/>
      <c r="D19" s="65" t="n"/>
      <c r="E19" s="65" t="n"/>
      <c r="F19" s="65" t="n"/>
      <c r="G19" s="65" t="n"/>
      <c r="H19" s="65" t="n"/>
      <c r="I19" s="65" t="n"/>
      <c r="J19" s="65" t="n"/>
    </row>
    <row r="20">
      <c r="A20" s="33" t="inlineStr">
        <is>
          <t>Car Hauler Splinter Unit Work</t>
        </is>
      </c>
      <c r="B20" s="34" t="n">
        <v>52.31</v>
      </c>
      <c r="C20" s="34" t="n">
        <v>12</v>
      </c>
      <c r="D20" s="34" t="n"/>
      <c r="E20" s="34" t="n">
        <v>0</v>
      </c>
      <c r="F20" s="34" t="n">
        <v>0</v>
      </c>
      <c r="G20" s="34" t="n">
        <v>50</v>
      </c>
      <c r="H20" s="34" t="n">
        <v>3</v>
      </c>
      <c r="I20" s="34" t="n">
        <v>0</v>
      </c>
      <c r="J20" s="34">
        <f>SUM(B20*14)+D20+E20+F20+G20+H20+I20</f>
        <v/>
      </c>
    </row>
    <row r="21">
      <c r="A21" s="33" t="n"/>
      <c r="B21" s="34" t="n">
        <v>52.31</v>
      </c>
      <c r="C21" s="34" t="n">
        <v>10</v>
      </c>
      <c r="D21" s="34" t="n"/>
      <c r="E21" s="34" t="n">
        <v>0</v>
      </c>
      <c r="F21" s="34" t="n">
        <v>0</v>
      </c>
      <c r="G21" s="34" t="n">
        <v>0</v>
      </c>
      <c r="H21" s="34" t="n">
        <v>3</v>
      </c>
      <c r="I21" s="34" t="n">
        <v>0</v>
      </c>
      <c r="J21" s="34">
        <f>SUM(B21*11)+D21+E21+F21+H21+I21+G21</f>
        <v/>
      </c>
    </row>
    <row r="22">
      <c r="A22" s="33" t="n"/>
      <c r="B22" s="34" t="n"/>
      <c r="C22" s="34" t="n"/>
      <c r="D22" s="34" t="n"/>
      <c r="E22" s="34" t="n"/>
      <c r="F22" s="34" t="n"/>
      <c r="G22" s="34" t="n"/>
      <c r="H22" s="34" t="n"/>
      <c r="I22" s="34" t="n"/>
      <c r="J22" s="34" t="n"/>
    </row>
    <row r="23">
      <c r="A23" s="33" t="n"/>
      <c r="B23" s="39" t="n"/>
      <c r="C23" s="34" t="n"/>
      <c r="D23" s="34" t="n"/>
      <c r="E23" s="34" t="n"/>
      <c r="F23" s="34" t="n"/>
      <c r="G23" s="34" t="n"/>
      <c r="H23" s="34" t="n"/>
      <c r="I23" s="34" t="n"/>
      <c r="J23" s="34" t="n"/>
    </row>
    <row r="24">
      <c r="A24" s="33" t="n"/>
      <c r="B24" s="39" t="inlineStr">
        <is>
          <t>Days @ 10</t>
        </is>
      </c>
      <c r="C24" s="34" t="n">
        <v>0</v>
      </c>
      <c r="D24" s="34" t="n"/>
      <c r="E24" s="34" t="n"/>
      <c r="F24" s="34">
        <f>SUM(J21*C24)</f>
        <v/>
      </c>
      <c r="G24" s="34" t="n"/>
      <c r="H24" s="34" t="n"/>
      <c r="I24" s="34" t="n"/>
      <c r="J24" s="39">
        <f>SUM(F24:F27)</f>
        <v/>
      </c>
    </row>
    <row r="25">
      <c r="A25" s="33" t="n"/>
      <c r="B25" s="39" t="inlineStr">
        <is>
          <t>Days @ 12</t>
        </is>
      </c>
      <c r="C25" s="34" t="n">
        <v>7</v>
      </c>
      <c r="D25" s="34" t="n"/>
      <c r="E25" s="34" t="n"/>
      <c r="F25" s="34">
        <f>SUM(J20*C25)</f>
        <v/>
      </c>
      <c r="G25" s="34" t="n"/>
      <c r="H25" s="34" t="n"/>
      <c r="I25" s="34" t="n"/>
      <c r="J25" s="34" t="n"/>
    </row>
    <row r="26">
      <c r="A26" s="33" t="n"/>
      <c r="B26" s="39" t="inlineStr">
        <is>
          <t>Holiday</t>
        </is>
      </c>
      <c r="C26" s="34" t="n">
        <v>0</v>
      </c>
      <c r="D26" s="34" t="n"/>
      <c r="E26" s="34" t="n"/>
      <c r="F26" s="34">
        <f>SUM(B20*8)*C26</f>
        <v/>
      </c>
      <c r="G26" s="34" t="n"/>
      <c r="H26" s="34" t="n"/>
      <c r="I26" s="34" t="n"/>
      <c r="J26" s="34" t="n"/>
    </row>
    <row r="27">
      <c r="A27" s="33" t="n"/>
      <c r="B27" s="39" t="inlineStr">
        <is>
          <t>6th Day Load Ins</t>
        </is>
      </c>
      <c r="C27" s="34" t="n">
        <v>0</v>
      </c>
      <c r="D27" s="34" t="n"/>
      <c r="E27" s="34" t="n"/>
      <c r="F27" s="34">
        <f>SUM((B21*16)+H21)*C27</f>
        <v/>
      </c>
      <c r="G27" s="34" t="n"/>
      <c r="H27" s="34" t="n"/>
      <c r="I27" s="34" t="n"/>
      <c r="J27" s="34" t="n"/>
    </row>
    <row r="28">
      <c r="A28" s="33" t="n"/>
      <c r="B28" s="39" t="n"/>
      <c r="C28" s="34" t="n"/>
      <c r="D28" s="34" t="n"/>
      <c r="E28" s="34" t="n"/>
      <c r="F28" s="34" t="n"/>
      <c r="G28" s="34" t="n"/>
      <c r="H28" s="34" t="n"/>
      <c r="I28" s="39" t="inlineStr">
        <is>
          <t>Total</t>
        </is>
      </c>
      <c r="J28" s="39">
        <f>SUM(J6+J14+J24)</f>
        <v/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>
  <sheetPr>
    <tabColor theme="9" tint="0.3999755851924192"/>
    <outlinePr summaryBelow="1" summaryRight="1"/>
    <pageSetUpPr/>
  </sheetPr>
  <dimension ref="A1:B26"/>
  <sheetViews>
    <sheetView workbookViewId="0">
      <selection activeCell="B12" sqref="B12"/>
    </sheetView>
  </sheetViews>
  <sheetFormatPr baseColWidth="10" defaultRowHeight="16"/>
  <cols>
    <col width="24.33203125" bestFit="1" customWidth="1" min="1" max="1"/>
    <col width="10.83203125" customWidth="1" style="9" min="2" max="2"/>
  </cols>
  <sheetData>
    <row r="1">
      <c r="A1" s="4" t="n"/>
      <c r="B1" s="11" t="n"/>
    </row>
    <row r="2" customFormat="1" s="2">
      <c r="A2" s="5" t="inlineStr">
        <is>
          <t>Hauler Truck and Trailer</t>
        </is>
      </c>
      <c r="B2" s="14" t="n"/>
    </row>
    <row r="3">
      <c r="A3" s="6" t="inlineStr">
        <is>
          <t>Weekly</t>
        </is>
      </c>
      <c r="B3" s="11" t="n">
        <v>1600</v>
      </c>
    </row>
    <row r="4">
      <c r="A4" s="6" t="inlineStr">
        <is>
          <t>Weeks</t>
        </is>
      </c>
      <c r="B4" s="11" t="n">
        <v>5.2</v>
      </c>
    </row>
    <row r="5">
      <c r="A5" s="6" t="n"/>
      <c r="B5" s="11" t="n"/>
    </row>
    <row r="6">
      <c r="A6" s="6" t="inlineStr">
        <is>
          <t>Shop $1000 per week</t>
        </is>
      </c>
      <c r="B6" s="11" t="n">
        <v>5200</v>
      </c>
    </row>
    <row r="7">
      <c r="A7" s="6" t="n"/>
      <c r="B7" s="11" t="n"/>
    </row>
    <row r="8">
      <c r="A8" s="6" t="inlineStr">
        <is>
          <t>Single Car Tilt Trailer</t>
        </is>
      </c>
      <c r="B8" s="11" t="n">
        <v>200</v>
      </c>
    </row>
    <row r="9">
      <c r="A9" s="6" t="inlineStr">
        <is>
          <t>Days</t>
        </is>
      </c>
      <c r="B9" s="11" t="n">
        <v>5</v>
      </c>
    </row>
    <row r="10">
      <c r="A10" s="6" t="n"/>
      <c r="B10" s="11" t="n"/>
    </row>
    <row r="11">
      <c r="A11" s="6" t="inlineStr">
        <is>
          <t>Savannah Move Landoll</t>
        </is>
      </c>
      <c r="B11" s="11" t="n">
        <v>3250</v>
      </c>
    </row>
    <row r="12">
      <c r="A12" s="6" t="inlineStr">
        <is>
          <t>weeks</t>
        </is>
      </c>
      <c r="B12" s="11" t="n">
        <v>2</v>
      </c>
    </row>
    <row r="13">
      <c r="A13" s="6" t="n"/>
      <c r="B13" s="11" t="n"/>
    </row>
    <row r="14">
      <c r="A14" s="6" t="inlineStr">
        <is>
          <t>Additonal Truck</t>
        </is>
      </c>
      <c r="B14" s="11" t="n">
        <v>250</v>
      </c>
    </row>
    <row r="15">
      <c r="A15" s="6" t="inlineStr">
        <is>
          <t>Additional Trailer</t>
        </is>
      </c>
      <c r="B15" s="11" t="n">
        <v>175</v>
      </c>
    </row>
    <row r="16">
      <c r="A16" s="6" t="inlineStr">
        <is>
          <t>Total</t>
        </is>
      </c>
      <c r="B16" s="11">
        <f>SUM(B14:B15)</f>
        <v/>
      </c>
    </row>
    <row r="17">
      <c r="A17" s="6" t="inlineStr">
        <is>
          <t>Days</t>
        </is>
      </c>
      <c r="B17" s="11" t="n">
        <v>7</v>
      </c>
    </row>
    <row r="18">
      <c r="A18" s="6" t="n"/>
      <c r="B18" s="11" t="n"/>
    </row>
    <row r="19">
      <c r="A19" s="6" t="inlineStr">
        <is>
          <t>Subtotal</t>
        </is>
      </c>
      <c r="B19" s="11">
        <f>SUM(B3*B4)+(B8*B9)+B6+(B11*B12)+(B16*B17)</f>
        <v/>
      </c>
    </row>
    <row r="20">
      <c r="A20" s="6" t="inlineStr">
        <is>
          <t>Tax</t>
        </is>
      </c>
      <c r="B20" s="11">
        <f>SUM(B19*0.07)</f>
        <v/>
      </c>
    </row>
    <row r="21">
      <c r="A21" s="6" t="inlineStr">
        <is>
          <t>Total</t>
        </is>
      </c>
      <c r="B21" s="12">
        <f>SUM(B19:B20)</f>
        <v/>
      </c>
    </row>
    <row r="22">
      <c r="A22" s="1" t="n"/>
    </row>
    <row r="23">
      <c r="A23" s="1" t="n"/>
    </row>
    <row r="24">
      <c r="A24" s="1" t="n"/>
    </row>
    <row r="25">
      <c r="A25" s="1" t="n"/>
    </row>
    <row r="26">
      <c r="A26" s="1" t="n"/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>
  <sheetPr>
    <tabColor theme="5" tint="0.5999938962981048"/>
    <outlinePr summaryBelow="1" summaryRight="1"/>
    <pageSetUpPr/>
  </sheetPr>
  <dimension ref="A1:D25"/>
  <sheetViews>
    <sheetView workbookViewId="0">
      <selection activeCell="C26" sqref="C26"/>
    </sheetView>
  </sheetViews>
  <sheetFormatPr baseColWidth="10" defaultRowHeight="16"/>
  <cols>
    <col width="25" bestFit="1" customWidth="1" style="3" min="1" max="1"/>
    <col width="15.33203125" bestFit="1" customWidth="1" style="3" min="2" max="2"/>
    <col width="10.83203125" customWidth="1" style="40" min="3" max="3"/>
    <col width="21" bestFit="1" customWidth="1" style="3" min="4" max="4"/>
    <col width="10.83203125" customWidth="1" style="3" min="5" max="16384"/>
  </cols>
  <sheetData>
    <row r="1">
      <c r="A1" s="10" t="inlineStr">
        <is>
          <t>Modifications</t>
        </is>
      </c>
      <c r="B1" s="7" t="n"/>
      <c r="C1" s="12" t="n"/>
      <c r="D1" s="7" t="n"/>
    </row>
    <row r="2">
      <c r="A2" s="30" t="inlineStr">
        <is>
          <t>STS7 Interior Build</t>
        </is>
      </c>
      <c r="B2" s="30" t="n"/>
      <c r="C2" s="32" t="n">
        <v>0</v>
      </c>
      <c r="D2" s="30" t="inlineStr">
        <is>
          <t>Not Block 1</t>
        </is>
      </c>
    </row>
    <row r="3">
      <c r="A3" s="30" t="inlineStr">
        <is>
          <t>STS7 Repaint for EFB</t>
        </is>
      </c>
      <c r="B3" s="30" t="n"/>
      <c r="C3" s="32" t="n">
        <v>0</v>
      </c>
      <c r="D3" s="30" t="inlineStr">
        <is>
          <t>Not Block 1</t>
        </is>
      </c>
    </row>
    <row r="4">
      <c r="A4" s="8" t="inlineStr">
        <is>
          <t>Fiero Rear Glass</t>
        </is>
      </c>
      <c r="B4" s="7" t="n"/>
      <c r="C4" s="12" t="n">
        <v>0</v>
      </c>
      <c r="D4" s="7" t="n"/>
    </row>
    <row r="5">
      <c r="A5" s="7" t="inlineStr">
        <is>
          <t>Fiero Rear Glass R&amp;R Glazer</t>
        </is>
      </c>
      <c r="B5" s="7" t="inlineStr">
        <is>
          <t>100.00 per hour</t>
        </is>
      </c>
      <c r="C5" s="12" t="n">
        <v>0</v>
      </c>
      <c r="D5" s="7" t="inlineStr">
        <is>
          <t>Canceled?</t>
        </is>
      </c>
    </row>
    <row r="6">
      <c r="A6" s="7" t="n"/>
      <c r="B6" s="7" t="n"/>
      <c r="C6" s="12" t="n"/>
      <c r="D6" s="7" t="n"/>
    </row>
    <row r="7">
      <c r="A7" s="7" t="n"/>
      <c r="B7" s="7" t="n"/>
      <c r="C7" s="12" t="n"/>
      <c r="D7" s="7" t="n"/>
    </row>
    <row r="8">
      <c r="A8" s="7" t="n"/>
      <c r="B8" s="7" t="n"/>
      <c r="C8" s="12" t="n"/>
      <c r="D8" s="7" t="n"/>
    </row>
    <row r="9">
      <c r="A9" s="7" t="n"/>
      <c r="B9" s="7" t="n"/>
      <c r="C9" s="12" t="n"/>
      <c r="D9" s="7" t="n"/>
    </row>
    <row r="10">
      <c r="A10" s="8" t="n"/>
      <c r="B10" s="7" t="n"/>
      <c r="C10" s="12" t="n"/>
      <c r="D10" s="7" t="n"/>
    </row>
    <row r="11">
      <c r="A11" s="7" t="n"/>
      <c r="B11" s="7" t="n"/>
      <c r="C11" s="12" t="n"/>
      <c r="D11" s="7" t="n"/>
    </row>
    <row r="12">
      <c r="A12" s="7" t="n"/>
      <c r="B12" s="7" t="n"/>
      <c r="C12" s="12" t="n"/>
      <c r="D12" s="7" t="n"/>
    </row>
    <row r="13">
      <c r="A13" s="7" t="n"/>
      <c r="B13" s="7" t="n"/>
      <c r="C13" s="12" t="n"/>
      <c r="D13" s="7" t="n"/>
    </row>
    <row r="14">
      <c r="A14" s="8" t="n"/>
      <c r="B14" s="7" t="n"/>
      <c r="C14" s="12" t="n"/>
      <c r="D14" s="7" t="n"/>
    </row>
    <row r="15">
      <c r="A15" s="7" t="n"/>
      <c r="B15" s="7" t="n"/>
      <c r="C15" s="12" t="n"/>
      <c r="D15" s="7" t="n"/>
    </row>
    <row r="16">
      <c r="A16" s="7" t="n"/>
      <c r="B16" s="7" t="n"/>
      <c r="C16" s="12" t="n"/>
      <c r="D16" s="7" t="n"/>
    </row>
    <row r="17">
      <c r="A17" s="8" t="n"/>
      <c r="B17" s="7" t="n"/>
      <c r="C17" s="12" t="n"/>
      <c r="D17" s="7" t="n"/>
    </row>
    <row r="18">
      <c r="A18" s="7" t="n"/>
      <c r="B18" s="7" t="n"/>
      <c r="C18" s="12" t="n"/>
      <c r="D18" s="7" t="n"/>
    </row>
    <row r="19">
      <c r="A19" s="7" t="n"/>
      <c r="B19" s="7" t="n"/>
      <c r="C19" s="12" t="n"/>
      <c r="D19" s="7" t="n"/>
    </row>
    <row r="20">
      <c r="A20" s="7" t="n"/>
      <c r="B20" s="7" t="n"/>
      <c r="C20" s="12" t="n"/>
      <c r="D20" s="7" t="n"/>
    </row>
    <row r="21">
      <c r="A21" s="8" t="n"/>
      <c r="B21" s="7" t="n"/>
      <c r="C21" s="12" t="n"/>
      <c r="D21" s="7" t="n"/>
    </row>
    <row r="22">
      <c r="A22" s="7" t="n"/>
      <c r="B22" s="7" t="n"/>
      <c r="C22" s="12" t="n"/>
      <c r="D22" s="7" t="n"/>
    </row>
    <row r="23">
      <c r="A23" s="7" t="n"/>
      <c r="B23" s="7" t="n"/>
      <c r="C23" s="12" t="n"/>
      <c r="D23" s="7" t="n"/>
    </row>
    <row r="24">
      <c r="A24" s="30" t="inlineStr">
        <is>
          <t>Tax</t>
        </is>
      </c>
      <c r="B24" s="30" t="n"/>
      <c r="C24" s="32" t="n">
        <v>0</v>
      </c>
      <c r="D24" s="30" t="n"/>
    </row>
    <row r="25">
      <c r="A25" s="31" t="n"/>
      <c r="B25" s="30" t="n"/>
      <c r="C25" s="32" t="n">
        <v>0</v>
      </c>
      <c r="D25" s="30" t="n"/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6" sqref="A6"/>
    </sheetView>
  </sheetViews>
  <sheetFormatPr baseColWidth="10" defaultRowHeight="16"/>
  <cols>
    <col width="47.5" bestFit="1" customWidth="1" min="1" max="1"/>
    <col width="4.1640625" bestFit="1" customWidth="1" min="3" max="3"/>
    <col width="5.1640625" bestFit="1" customWidth="1" min="5" max="5"/>
    <col width="2.1640625" bestFit="1" customWidth="1" min="6" max="6"/>
    <col width="8.6640625" bestFit="1" customWidth="1" min="8" max="8"/>
    <col width="24" customWidth="1" min="11" max="11"/>
    <col width="28" customWidth="1" min="12" max="12"/>
    <col width="48" customWidth="1" min="13" max="13"/>
  </cols>
  <sheetData>
    <row r="1" customFormat="1" s="3">
      <c r="A1" s="33" t="inlineStr">
        <is>
          <t>Nasa Vehicle #1 Gray Step Van  Savannah</t>
        </is>
      </c>
      <c r="B1" s="64" t="n"/>
      <c r="C1" s="64" t="n">
        <v>700</v>
      </c>
      <c r="D1" s="64" t="n"/>
      <c r="E1" s="64" t="n"/>
      <c r="F1" s="64" t="n">
        <v>1</v>
      </c>
      <c r="G1" s="64" t="n"/>
      <c r="H1" s="34">
        <f>SUM(C1*F1)+D1+E1</f>
        <v/>
      </c>
      <c r="I1" s="34" t="n"/>
      <c r="J1" s="64" t="n"/>
      <c r="K1" s="74" t="inlineStr">
        <is>
          <t>Wed 10/21 D22 Apollo
Wed 10/21 D22 Apollo
Wed 10/21 D22 Apollo
Wed 10/21 D22 Apollo
Wed 10/21 D22 Apollo</t>
        </is>
      </c>
      <c r="L1" s="74" t="inlineStr">
        <is>
          <t>101/18
108/42
101/5pt3
101/5pt2
101/7</t>
        </is>
      </c>
      <c r="M1" s="74" t="inlineStr">
        <is>
          <t>POSSIBLE MATCH - POSSIBLE: Day 22 NASA VEHICLE (5) / (7) - 8 Savannah NASA vehicles budgeted; max needed unconfirmed</t>
        </is>
      </c>
    </row>
    <row r="2" customFormat="1" s="3">
      <c r="A2" s="33" t="inlineStr">
        <is>
          <t>Nasa Vehicle #2 Dodge Van  Savannah</t>
        </is>
      </c>
      <c r="B2" s="64" t="n"/>
      <c r="C2" s="64" t="n">
        <v>500</v>
      </c>
      <c r="D2" s="64" t="n"/>
      <c r="E2" s="64" t="n"/>
      <c r="F2" s="64" t="n">
        <v>1</v>
      </c>
      <c r="G2" s="64" t="n"/>
      <c r="H2" s="34">
        <f>SUM(C2*F2)+D2+E2</f>
        <v/>
      </c>
      <c r="I2" s="34" t="n"/>
      <c r="J2" s="64" t="n"/>
      <c r="K2" s="74" t="inlineStr">
        <is>
          <t>Wed 10/21 D22 Apollo
Wed 10/21 D22 Apollo
Wed 10/21 D22 Apollo
Wed 10/21 D22 Apollo
Wed 10/21 D22 Apollo</t>
        </is>
      </c>
      <c r="L2" s="74" t="inlineStr">
        <is>
          <t>101/18
108/42
101/5pt3
101/5pt2
101/7</t>
        </is>
      </c>
      <c r="M2" s="74" t="inlineStr">
        <is>
          <t>POSSIBLE MATCH - POSSIBLE: Day 22 NASA VEHICLE (5) / (7) - 8 Savannah NASA vehicles budgeted; max needed unconfirmed</t>
        </is>
      </c>
    </row>
    <row r="3" customFormat="1" s="3">
      <c r="A3" s="33" t="inlineStr">
        <is>
          <t>Nasa Vehicle #3 Gray Isuzu  Savannah</t>
        </is>
      </c>
      <c r="B3" s="64" t="n"/>
      <c r="C3" s="64" t="n">
        <v>650</v>
      </c>
      <c r="D3" s="64" t="n"/>
      <c r="E3" s="64" t="n"/>
      <c r="F3" s="64" t="n">
        <v>1</v>
      </c>
      <c r="G3" s="64" t="n"/>
      <c r="H3" s="34">
        <f>SUM(C3*F3)+D3+E3</f>
        <v/>
      </c>
      <c r="I3" s="34" t="n"/>
      <c r="J3" s="64" t="n"/>
      <c r="K3" s="74" t="inlineStr">
        <is>
          <t>Wed 10/21 D22 Apollo
Wed 10/21 D22 Apollo
Wed 10/21 D22 Apollo
Wed 10/21 D22 Apollo
Wed 10/21 D22 Apollo</t>
        </is>
      </c>
      <c r="L3" s="74" t="inlineStr">
        <is>
          <t>101/18
108/42
101/5pt3
101/5pt2
101/7</t>
        </is>
      </c>
      <c r="M3" s="74" t="inlineStr">
        <is>
          <t>POSSIBLE MATCH - POSSIBLE: Day 22 NASA VEHICLE (5) / (7) - 8 Savannah NASA vehicles budgeted; max needed unconfirmed</t>
        </is>
      </c>
    </row>
    <row r="4" customFormat="1" s="3">
      <c r="A4" s="33" t="inlineStr">
        <is>
          <t>Nasa Vehicle #4 Chevy Van  Savannah</t>
        </is>
      </c>
      <c r="B4" s="64" t="n"/>
      <c r="C4" s="64" t="n">
        <v>500</v>
      </c>
      <c r="D4" s="64" t="n"/>
      <c r="E4" s="64" t="n"/>
      <c r="F4" s="64" t="n">
        <v>1</v>
      </c>
      <c r="G4" s="64" t="n"/>
      <c r="H4" s="34">
        <f>SUM(C4*F4)+D4+E4</f>
        <v/>
      </c>
      <c r="I4" s="34" t="n"/>
      <c r="J4" s="64" t="n"/>
      <c r="K4" s="74" t="inlineStr">
        <is>
          <t>Wed 10/21 D22 Apollo
Wed 10/21 D22 Apollo
Wed 10/21 D22 Apollo
Wed 10/21 D22 Apollo
Wed 10/21 D22 Apollo</t>
        </is>
      </c>
      <c r="L4" s="74" t="inlineStr">
        <is>
          <t>101/18
108/42
101/5pt3
101/5pt2
101/7</t>
        </is>
      </c>
      <c r="M4" s="74" t="inlineStr">
        <is>
          <t>POSSIBLE MATCH - POSSIBLE: Day 22 NASA VEHICLE (5) / (7) - 8 Savannah NASA vehicles budgeted; max needed unconfirmed</t>
        </is>
      </c>
    </row>
    <row r="5" customFormat="1" s="3">
      <c r="A5" s="33" t="inlineStr">
        <is>
          <t>Nasa Vehicle #5 Gray Step Van #2  Savannah</t>
        </is>
      </c>
      <c r="B5" s="64" t="n"/>
      <c r="C5" s="64" t="n">
        <v>700</v>
      </c>
      <c r="D5" s="64" t="n"/>
      <c r="E5" s="64" t="n"/>
      <c r="F5" s="64" t="n">
        <v>1</v>
      </c>
      <c r="G5" s="64" t="n"/>
      <c r="H5" s="34">
        <f>SUM(C5*F5)+D5+E5</f>
        <v/>
      </c>
      <c r="I5" s="34" t="n"/>
      <c r="J5" s="64" t="n"/>
      <c r="K5" s="74" t="inlineStr">
        <is>
          <t>Wed 10/21 D22 Apollo
Wed 10/21 D22 Apollo
Wed 10/21 D22 Apollo
Wed 10/21 D22 Apollo
Wed 10/21 D22 Apollo</t>
        </is>
      </c>
      <c r="L5" s="74" t="inlineStr">
        <is>
          <t>101/18
108/42
101/5pt3
101/5pt2
101/7</t>
        </is>
      </c>
      <c r="M5" s="74" t="inlineStr">
        <is>
          <t>POSSIBLE MATCH - POSSIBLE: Day 22 NASA VEHICLE (5) / (7) - 8 Savannah NASA vehicles budgeted; max needed unconfirmed</t>
        </is>
      </c>
    </row>
    <row r="6" customFormat="1" s="3">
      <c r="A6" s="33" t="inlineStr">
        <is>
          <t>Nasa Vehicle #6 Gray Flat Bed  Savannah</t>
        </is>
      </c>
      <c r="B6" s="64" t="n"/>
      <c r="C6" s="64" t="n">
        <v>500</v>
      </c>
      <c r="D6" s="64" t="n"/>
      <c r="E6" s="64" t="n">
        <v>500</v>
      </c>
      <c r="F6" s="64" t="n">
        <v>1</v>
      </c>
      <c r="G6" s="64" t="n"/>
      <c r="H6" s="34">
        <f>SUM(C6*F6)+D6+E6</f>
        <v/>
      </c>
      <c r="I6" s="34" t="n"/>
      <c r="J6" s="64" t="n"/>
      <c r="K6" s="74" t="inlineStr">
        <is>
          <t>Wed 10/21 D22 Apollo
Wed 10/21 D22 Apollo
Wed 10/21 D22 Apollo
Wed 10/21 D22 Apollo
Wed 10/21 D22 Apollo</t>
        </is>
      </c>
      <c r="L6" s="74" t="inlineStr">
        <is>
          <t>101/18
108/42
101/5pt3
101/5pt2
101/7</t>
        </is>
      </c>
      <c r="M6" s="74" t="inlineStr">
        <is>
          <t>POSSIBLE MATCH - POSSIBLE: Day 22 NASA VEHICLE (5) / (7) - 8 Savannah NASA vehicles budgeted; max needed unconfirmed</t>
        </is>
      </c>
    </row>
    <row r="7" customFormat="1" s="3">
      <c r="A7" s="33" t="inlineStr">
        <is>
          <t>Nasa Vehicle #7 Dodge Truck Painted White  Savannah</t>
        </is>
      </c>
      <c r="B7" s="64" t="n"/>
      <c r="C7" s="64" t="n">
        <v>550</v>
      </c>
      <c r="D7" s="64" t="n"/>
      <c r="E7" s="64" t="n">
        <v>3500</v>
      </c>
      <c r="F7" s="64" t="n">
        <v>1</v>
      </c>
      <c r="G7" s="64" t="n"/>
      <c r="H7" s="34">
        <f>SUM(C7*F7)+D7+E7</f>
        <v/>
      </c>
      <c r="I7" s="34" t="n"/>
      <c r="J7" s="64" t="n"/>
      <c r="K7" s="74" t="inlineStr">
        <is>
          <t>Wed 10/21 D22 Apollo
Wed 10/21 D22 Apollo
Wed 10/21 D22 Apollo
Wed 10/21 D22 Apollo
Wed 10/21 D22 Apollo</t>
        </is>
      </c>
      <c r="L7" s="74" t="inlineStr">
        <is>
          <t>101/18
108/42
101/5pt3
101/5pt2
101/7</t>
        </is>
      </c>
      <c r="M7" s="74" t="inlineStr">
        <is>
          <t>POSSIBLE MATCH - POSSIBLE: Day 22 NASA VEHICLE (5) / (7) - 8 Savannah NASA vehicles budgeted; max needed unconfirmed</t>
        </is>
      </c>
    </row>
    <row r="8" customFormat="1" s="3">
      <c r="A8" s="33" t="inlineStr">
        <is>
          <t>Nasa Vehicle #8 K5 Blazer Savannah</t>
        </is>
      </c>
      <c r="B8" s="64" t="n"/>
      <c r="C8" s="64" t="n">
        <v>550</v>
      </c>
      <c r="D8" s="64" t="n"/>
      <c r="E8" s="64" t="n">
        <v>3500</v>
      </c>
      <c r="F8" s="64" t="n">
        <v>1</v>
      </c>
      <c r="G8" s="64" t="n"/>
      <c r="H8" s="34">
        <f>SUM(C8*F8)+D8+E8</f>
        <v/>
      </c>
      <c r="I8" s="34" t="n"/>
      <c r="J8" s="64" t="n"/>
      <c r="K8" s="74" t="inlineStr">
        <is>
          <t>Wed 10/21 D22 Apollo
Wed 10/21 D22 Apollo
Wed 10/21 D22 Apollo
Wed 10/21 D22 Apollo
Wed 10/21 D22 Apollo</t>
        </is>
      </c>
      <c r="L8" s="74" t="inlineStr">
        <is>
          <t>101/18
108/42
101/5pt3
101/5pt2
101/7</t>
        </is>
      </c>
      <c r="M8" s="74" t="inlineStr">
        <is>
          <t>POSSIBLE MATCH - POSSIBLE: Day 22 NASA VEHICLE (5) / (7) - 8 Savannah NASA vehicles budgeted; max needed unconfirmed</t>
        </is>
      </c>
    </row>
    <row r="9" customFormat="1" s="3">
      <c r="A9" s="33" t="inlineStr">
        <is>
          <t>News Van #1  Savannah</t>
        </is>
      </c>
      <c r="B9" s="64" t="n"/>
      <c r="C9" s="64" t="n">
        <v>775</v>
      </c>
      <c r="D9" s="64" t="n"/>
      <c r="E9" s="64" t="n">
        <v>1000</v>
      </c>
      <c r="F9" s="64" t="n">
        <v>1</v>
      </c>
      <c r="G9" s="64" t="n"/>
      <c r="H9" s="34">
        <f>SUM(C9*F9)+D9+E9</f>
        <v/>
      </c>
      <c r="I9" s="34" t="n"/>
      <c r="J9" s="64" t="n"/>
      <c r="K9" s="73" t="inlineStr"/>
      <c r="L9" s="73" t="inlineStr"/>
      <c r="M9" s="73" t="inlineStr">
        <is>
          <t>NOT IN BREAKDOWN</t>
        </is>
      </c>
    </row>
    <row r="10" customFormat="1" s="3">
      <c r="A10" s="33" t="inlineStr">
        <is>
          <t>News Van #2  Savannah</t>
        </is>
      </c>
      <c r="B10" s="64" t="n"/>
      <c r="C10" s="64" t="n">
        <v>500</v>
      </c>
      <c r="D10" s="64" t="n"/>
      <c r="E10" s="64" t="n">
        <v>1000</v>
      </c>
      <c r="F10" s="64" t="n">
        <v>1</v>
      </c>
      <c r="G10" s="64" t="n"/>
      <c r="H10" s="34">
        <f>SUM(C10*F10)+D10+E10</f>
        <v/>
      </c>
      <c r="I10" s="34" t="n"/>
      <c r="J10" s="64" t="n"/>
      <c r="K10" s="73" t="inlineStr"/>
      <c r="L10" s="73" t="inlineStr"/>
      <c r="M10" s="73" t="inlineStr">
        <is>
          <t>NOT IN BREAKDOWN</t>
        </is>
      </c>
    </row>
    <row r="11">
      <c r="A11" s="64" t="n"/>
      <c r="B11" s="64" t="n"/>
      <c r="C11" s="64" t="n"/>
      <c r="D11" s="64" t="n"/>
      <c r="E11" s="64" t="n"/>
      <c r="F11" s="64" t="n"/>
      <c r="G11" s="64" t="n"/>
      <c r="H11" s="64" t="n"/>
      <c r="I11" s="64" t="n"/>
      <c r="J11" s="64" t="n"/>
      <c r="K11" s="79" t="inlineStr">
        <is>
          <t>^ Usage Date(s) (Yellow 10/19) (column header)</t>
        </is>
      </c>
      <c r="L11" s="79" t="inlineStr">
        <is>
          <t>^ Scene(s) (Breakdown) (column header)</t>
        </is>
      </c>
      <c r="M11" s="79" t="inlineStr">
        <is>
          <t>^ Flag (column header)</t>
        </is>
      </c>
    </row>
    <row r="12">
      <c r="A12" s="64" t="n"/>
      <c r="B12" s="64" t="n"/>
      <c r="C12" s="64" t="n"/>
      <c r="D12" s="33" t="inlineStr">
        <is>
          <t>Sales Tax</t>
        </is>
      </c>
      <c r="E12" s="64" t="n"/>
      <c r="F12" s="64" t="n"/>
      <c r="G12" s="64" t="n"/>
      <c r="H12" s="34">
        <f>SUM(H1:H10)*0.07</f>
        <v/>
      </c>
      <c r="I12" s="64" t="n"/>
      <c r="J12" s="64" t="n"/>
    </row>
    <row r="13">
      <c r="A13" s="64" t="n"/>
      <c r="B13" s="64" t="n"/>
      <c r="C13" s="64" t="n"/>
      <c r="D13" s="64" t="n"/>
      <c r="E13" s="64" t="n"/>
      <c r="F13" s="64" t="n"/>
      <c r="G13" s="64" t="n"/>
      <c r="H13" s="64" t="n"/>
      <c r="I13" s="64" t="n"/>
      <c r="J13" s="64" t="n"/>
    </row>
    <row r="14">
      <c r="A14" s="64" t="n"/>
      <c r="B14" s="64" t="n"/>
      <c r="C14" s="64" t="n"/>
      <c r="D14" s="64" t="n"/>
      <c r="E14" s="64" t="n"/>
      <c r="F14" s="64" t="n"/>
      <c r="G14" s="64" t="n"/>
      <c r="H14" s="64" t="n"/>
      <c r="I14" s="64" t="n"/>
      <c r="J14" s="64" t="n"/>
    </row>
    <row r="15">
      <c r="A15" s="64" t="n"/>
      <c r="B15" s="64" t="n"/>
      <c r="C15" s="64" t="n"/>
      <c r="D15" s="64" t="n"/>
      <c r="E15" s="64" t="n"/>
      <c r="F15" s="64" t="n"/>
      <c r="G15" s="64" t="n"/>
      <c r="H15" s="34">
        <f>SUM(H1:H12)</f>
        <v/>
      </c>
      <c r="I15" s="64" t="n"/>
      <c r="J15" s="64" t="n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6" customWidth="1" min="4" max="4"/>
    <col width="7" customWidth="1" min="5" max="5"/>
    <col width="9" customWidth="1" min="6" max="6"/>
    <col width="44" customWidth="1" min="7" max="7"/>
    <col width="50" customWidth="1" min="8" max="8"/>
  </cols>
  <sheetData>
    <row r="1">
      <c r="A1" s="78" t="inlineStr">
        <is>
          <t>Vehicle ask (breakdown, verbatim)</t>
        </is>
      </c>
      <c r="B1" s="78" t="inlineStr">
        <is>
          <t>Count</t>
        </is>
      </c>
      <c r="C1" s="78" t="inlineStr">
        <is>
          <t>Scene</t>
        </is>
      </c>
      <c r="D1" s="78" t="inlineStr">
        <is>
          <t>Date</t>
        </is>
      </c>
      <c r="E1" s="78" t="inlineStr">
        <is>
          <t>Day #</t>
        </is>
      </c>
      <c r="F1" s="78" t="inlineStr">
        <is>
          <t>Unit</t>
        </is>
      </c>
      <c r="G1" s="78" t="inlineStr">
        <is>
          <t>Set</t>
        </is>
      </c>
      <c r="H1" s="78" t="inlineStr">
        <is>
          <t>Note</t>
        </is>
      </c>
    </row>
    <row r="2">
      <c r="A2" s="70" t="inlineStr">
        <is>
          <t>ND CARS</t>
        </is>
      </c>
      <c r="B2" s="70" t="inlineStr">
        <is>
          <t>(no count)</t>
        </is>
      </c>
      <c r="C2" s="70" t="inlineStr">
        <is>
          <t>102/52</t>
        </is>
      </c>
      <c r="D2" s="70" t="inlineStr">
        <is>
          <t>Fri 10/16/2026</t>
        </is>
      </c>
      <c r="E2" s="70" t="n">
        <v>19</v>
      </c>
      <c r="F2" s="70" t="inlineStr">
        <is>
          <t>Main</t>
        </is>
      </c>
      <c r="G2" s="70" t="inlineStr">
        <is>
          <t>EXT SALLY'S APARTMENT COMPLEX - STAIRS/PARKING LOT/ JUDY'S APT</t>
        </is>
      </c>
      <c r="H2" s="70" t="inlineStr"/>
    </row>
    <row r="3">
      <c r="A3" s="70" t="inlineStr">
        <is>
          <t>ND 80'S CAR (4)</t>
        </is>
      </c>
      <c r="B3" s="70" t="n">
        <v>4</v>
      </c>
      <c r="C3" s="70" t="inlineStr">
        <is>
          <t>108/24</t>
        </is>
      </c>
      <c r="D3" s="70" t="inlineStr">
        <is>
          <t>Mon 10/19/2026</t>
        </is>
      </c>
      <c r="E3" s="70" t="n">
        <v>20</v>
      </c>
      <c r="F3" s="70" t="inlineStr">
        <is>
          <t>Apollo</t>
        </is>
      </c>
      <c r="G3" s="70" t="inlineStr">
        <is>
          <t>EXT KSC - COMPLEX C - TRAILER</t>
        </is>
      </c>
      <c r="H3" s="70" t="inlineStr"/>
    </row>
    <row r="4">
      <c r="A4" s="70" t="inlineStr">
        <is>
          <t>HOOT'S FLORIDA RENTAL VAN</t>
        </is>
      </c>
      <c r="B4" s="70" t="inlineStr">
        <is>
          <t>(no count)</t>
        </is>
      </c>
      <c r="C4" s="70" t="inlineStr">
        <is>
          <t>104/42</t>
        </is>
      </c>
      <c r="D4" s="70" t="inlineStr">
        <is>
          <t>Tue 10/20/2026</t>
        </is>
      </c>
      <c r="E4" s="70" t="n">
        <v>21</v>
      </c>
      <c r="F4" s="70" t="inlineStr">
        <is>
          <t>Main</t>
        </is>
      </c>
      <c r="G4" s="70" t="inlineStr">
        <is>
          <t>EXT DIVE BAR - FL</t>
        </is>
      </c>
      <c r="H4" s="70" t="inlineStr">
        <is>
          <t>Possibly Hoot's Van / Van Double (budgeted only for 103-46, 104-45)</t>
        </is>
      </c>
    </row>
    <row r="5">
      <c r="A5" s="70" t="inlineStr">
        <is>
          <t>ND 80'S CAR (5)</t>
        </is>
      </c>
      <c r="B5" s="70" t="n">
        <v>5</v>
      </c>
      <c r="C5" s="70" t="inlineStr">
        <is>
          <t>104/42</t>
        </is>
      </c>
      <c r="D5" s="70" t="inlineStr">
        <is>
          <t>Tue 10/20/2026</t>
        </is>
      </c>
      <c r="E5" s="70" t="n">
        <v>21</v>
      </c>
      <c r="F5" s="70" t="inlineStr">
        <is>
          <t>Main</t>
        </is>
      </c>
      <c r="G5" s="70" t="inlineStr">
        <is>
          <t>EXT DIVE BAR - FL</t>
        </is>
      </c>
      <c r="H5" s="70" t="inlineStr"/>
    </row>
    <row r="6">
      <c r="A6" s="70" t="inlineStr">
        <is>
          <t>ND 80'S CAR</t>
        </is>
      </c>
      <c r="B6" s="70" t="inlineStr">
        <is>
          <t>(no count)</t>
        </is>
      </c>
      <c r="C6" s="70" t="inlineStr">
        <is>
          <t>102/16</t>
        </is>
      </c>
      <c r="D6" s="70" t="inlineStr">
        <is>
          <t>Thu 10/22/2026</t>
        </is>
      </c>
      <c r="E6" s="70" t="n">
        <v>23</v>
      </c>
      <c r="F6" s="70" t="inlineStr">
        <is>
          <t>Gemini</t>
        </is>
      </c>
      <c r="G6" s="70" t="inlineStr">
        <is>
          <t>EXT SALLY/STEVE’S HOME - GARAGE/DRIVEWAY</t>
        </is>
      </c>
      <c r="H6" s="70" t="inlineStr"/>
    </row>
    <row r="7">
      <c r="A7" s="70" t="inlineStr">
        <is>
          <t>AL'S CAR</t>
        </is>
      </c>
      <c r="B7" s="70" t="inlineStr">
        <is>
          <t>(no count)</t>
        </is>
      </c>
      <c r="C7" s="70" t="inlineStr">
        <is>
          <t>108/1</t>
        </is>
      </c>
      <c r="D7" s="70" t="inlineStr">
        <is>
          <t>Fri 10/23/2026</t>
        </is>
      </c>
      <c r="E7" s="70" t="n">
        <v>24</v>
      </c>
      <c r="F7" s="70" t="inlineStr">
        <is>
          <t>Main</t>
        </is>
      </c>
      <c r="G7" s="70" t="inlineStr">
        <is>
          <t>EXT MORTON THIOKOL - PARKING LOT</t>
        </is>
      </c>
      <c r="H7" s="70" t="inlineStr"/>
    </row>
    <row r="8">
      <c r="A8" s="70" t="inlineStr">
        <is>
          <t>ND 80'S CAR (10)</t>
        </is>
      </c>
      <c r="B8" s="70" t="n">
        <v>10</v>
      </c>
      <c r="C8" s="70" t="inlineStr">
        <is>
          <t>108/1</t>
        </is>
      </c>
      <c r="D8" s="70" t="inlineStr">
        <is>
          <t>Fri 10/23/2026</t>
        </is>
      </c>
      <c r="E8" s="70" t="n">
        <v>24</v>
      </c>
      <c r="F8" s="70" t="inlineStr">
        <is>
          <t>Main</t>
        </is>
      </c>
      <c r="G8" s="70" t="inlineStr">
        <is>
          <t>EXT MORTON THIOKOL - PARKING LOT</t>
        </is>
      </c>
      <c r="H8" s="70" t="inlineStr"/>
    </row>
    <row r="9">
      <c r="A9" s="70" t="inlineStr">
        <is>
          <t>VEHICLE FROM BG (3)</t>
        </is>
      </c>
      <c r="B9" s="70" t="n">
        <v>3</v>
      </c>
      <c r="C9" s="70" t="inlineStr">
        <is>
          <t>108/1</t>
        </is>
      </c>
      <c r="D9" s="70" t="inlineStr">
        <is>
          <t>Fri 10/23/2026</t>
        </is>
      </c>
      <c r="E9" s="70" t="n">
        <v>24</v>
      </c>
      <c r="F9" s="70" t="inlineStr">
        <is>
          <t>Main</t>
        </is>
      </c>
      <c r="G9" s="70" t="inlineStr">
        <is>
          <t>EXT MORTON THIOKOL - PARKING LOT</t>
        </is>
      </c>
      <c r="H9" s="70" t="inlineStr"/>
    </row>
    <row r="10">
      <c r="A10" s="70" t="inlineStr">
        <is>
          <t>ND CARS (15)</t>
        </is>
      </c>
      <c r="B10" s="70" t="n">
        <v>15</v>
      </c>
      <c r="C10" s="70" t="inlineStr">
        <is>
          <t>108/31A, 32A</t>
        </is>
      </c>
      <c r="D10" s="70" t="inlineStr">
        <is>
          <t>Fri 10/23/2026</t>
        </is>
      </c>
      <c r="E10" s="70" t="n">
        <v>24</v>
      </c>
      <c r="F10" s="70" t="inlineStr">
        <is>
          <t>Main</t>
        </is>
      </c>
      <c r="G10" s="70" t="inlineStr">
        <is>
          <t>EXT MORTON THIOKOL - ENTRANCE</t>
        </is>
      </c>
      <c r="H10" s="70" t="inlineStr"/>
    </row>
    <row r="11">
      <c r="A11" s="70" t="inlineStr">
        <is>
          <t>JUDY'S HOUSTON RENTAL CAR</t>
        </is>
      </c>
      <c r="B11" s="70" t="inlineStr">
        <is>
          <t>(no count)</t>
        </is>
      </c>
      <c r="C11" s="70" t="inlineStr">
        <is>
          <t>101/42</t>
        </is>
      </c>
      <c r="D11" s="70" t="inlineStr">
        <is>
          <t>Mon 10/26/2026</t>
        </is>
      </c>
      <c r="E11" s="70" t="n">
        <v>25</v>
      </c>
      <c r="F11" s="70" t="inlineStr">
        <is>
          <t>Main</t>
        </is>
      </c>
      <c r="G11" s="70" t="inlineStr">
        <is>
          <t>E/I JSC - GUARD BOOTH / SALLY'S RENTAL CAR</t>
        </is>
      </c>
      <c r="H11" s="70" t="inlineStr"/>
    </row>
    <row r="12">
      <c r="A12" s="70" t="inlineStr">
        <is>
          <t>RHEA'S HOUSTON RENTAL CAR</t>
        </is>
      </c>
      <c r="B12" s="70" t="inlineStr">
        <is>
          <t>(no count)</t>
        </is>
      </c>
      <c r="C12" s="70" t="inlineStr">
        <is>
          <t>101/42</t>
        </is>
      </c>
      <c r="D12" s="70" t="inlineStr">
        <is>
          <t>Mon 10/26/2026</t>
        </is>
      </c>
      <c r="E12" s="70" t="n">
        <v>25</v>
      </c>
      <c r="F12" s="70" t="inlineStr">
        <is>
          <t>Main</t>
        </is>
      </c>
      <c r="G12" s="70" t="inlineStr">
        <is>
          <t>E/I JSC - GUARD BOOTH / SALLY'S RENTAL CAR</t>
        </is>
      </c>
      <c r="H12" s="70" t="inlineStr"/>
    </row>
    <row r="13">
      <c r="A13" s="70" t="inlineStr">
        <is>
          <t>SALLY'S HOUSTON RENTAL CAR</t>
        </is>
      </c>
      <c r="B13" s="70" t="inlineStr">
        <is>
          <t>(no count)</t>
        </is>
      </c>
      <c r="C13" s="70" t="inlineStr">
        <is>
          <t>101/42</t>
        </is>
      </c>
      <c r="D13" s="70" t="inlineStr">
        <is>
          <t>Mon 10/26/2026</t>
        </is>
      </c>
      <c r="E13" s="70" t="n">
        <v>25</v>
      </c>
      <c r="F13" s="70" t="inlineStr">
        <is>
          <t>Main</t>
        </is>
      </c>
      <c r="G13" s="70" t="inlineStr">
        <is>
          <t>E/I JSC - GUARD BOOTH / SALLY'S RENTAL CAR</t>
        </is>
      </c>
      <c r="H13" s="70" t="inlineStr"/>
    </row>
    <row r="14">
      <c r="A14" s="70" t="inlineStr">
        <is>
          <t>VEHICLE FROM BG (5)</t>
        </is>
      </c>
      <c r="B14" s="70" t="n">
        <v>5</v>
      </c>
      <c r="C14" s="70" t="inlineStr">
        <is>
          <t>101/42</t>
        </is>
      </c>
      <c r="D14" s="70" t="inlineStr">
        <is>
          <t>Mon 10/26/2026</t>
        </is>
      </c>
      <c r="E14" s="70" t="n">
        <v>25</v>
      </c>
      <c r="F14" s="70" t="inlineStr">
        <is>
          <t>Main</t>
        </is>
      </c>
      <c r="G14" s="70" t="inlineStr">
        <is>
          <t>E/I JSC - GUARD BOOTH / SALLY'S RENTAL CAR</t>
        </is>
      </c>
      <c r="H14" s="70" t="inlineStr"/>
    </row>
    <row r="15">
      <c r="A15" s="70" t="inlineStr">
        <is>
          <t>STORE PATRON'S CAR (2)</t>
        </is>
      </c>
      <c r="B15" s="70" t="n">
        <v>2</v>
      </c>
      <c r="C15" s="70" t="inlineStr">
        <is>
          <t>101/73pt1</t>
        </is>
      </c>
      <c r="D15" s="70" t="inlineStr">
        <is>
          <t>Tue 10/27/2026</t>
        </is>
      </c>
      <c r="E15" s="70" t="n">
        <v>26</v>
      </c>
      <c r="F15" s="70" t="inlineStr">
        <is>
          <t>Main</t>
        </is>
      </c>
      <c r="G15" s="70" t="inlineStr">
        <is>
          <t>EXT CONVENIENCE STORE - PARKING LOT</t>
        </is>
      </c>
      <c r="H15" s="70" t="inlineStr"/>
    </row>
    <row r="16">
      <c r="A16" s="70" t="inlineStr">
        <is>
          <t>VEHICLE FROM BG (2)</t>
        </is>
      </c>
      <c r="B16" s="70" t="n">
        <v>2</v>
      </c>
      <c r="C16" s="70" t="inlineStr">
        <is>
          <t>101/73pt1</t>
        </is>
      </c>
      <c r="D16" s="70" t="inlineStr">
        <is>
          <t>Tue 10/27/2026</t>
        </is>
      </c>
      <c r="E16" s="70" t="n">
        <v>26</v>
      </c>
      <c r="F16" s="70" t="inlineStr">
        <is>
          <t>Main</t>
        </is>
      </c>
      <c r="G16" s="70" t="inlineStr">
        <is>
          <t>EXT CONVENIENCE STORE - PARKING LOT</t>
        </is>
      </c>
      <c r="H16" s="70" t="inlineStr"/>
    </row>
    <row r="17">
      <c r="A17" s="70" t="inlineStr">
        <is>
          <t>HOOT'S CAR</t>
        </is>
      </c>
      <c r="B17" s="70" t="inlineStr">
        <is>
          <t>(no count)</t>
        </is>
      </c>
      <c r="C17" s="70" t="inlineStr">
        <is>
          <t>104/9</t>
        </is>
      </c>
      <c r="D17" s="70" t="inlineStr">
        <is>
          <t>Thu 10/29/2026</t>
        </is>
      </c>
      <c r="E17" s="70" t="n">
        <v>28</v>
      </c>
      <c r="F17" s="70" t="inlineStr">
        <is>
          <t>Main</t>
        </is>
      </c>
      <c r="G17" s="70" t="inlineStr">
        <is>
          <t>EXT PARKING LOT - OUTPOST - HOUSTON</t>
        </is>
      </c>
      <c r="H17" s="70" t="inlineStr">
        <is>
          <t>Hoot's Car budgeted for 102-20/102-51/103-13 but not 104-9</t>
        </is>
      </c>
    </row>
    <row r="18">
      <c r="A18" s="70" t="inlineStr">
        <is>
          <t>ND CARS</t>
        </is>
      </c>
      <c r="B18" s="70" t="inlineStr">
        <is>
          <t>(no count)</t>
        </is>
      </c>
      <c r="C18" s="70" t="inlineStr">
        <is>
          <t>104/9</t>
        </is>
      </c>
      <c r="D18" s="70" t="inlineStr">
        <is>
          <t>Thu 10/29/2026</t>
        </is>
      </c>
      <c r="E18" s="70" t="n">
        <v>28</v>
      </c>
      <c r="F18" s="70" t="inlineStr">
        <is>
          <t>Main</t>
        </is>
      </c>
      <c r="G18" s="70" t="inlineStr">
        <is>
          <t>EXT PARKING LOT - OUTPOST - HOUSTON</t>
        </is>
      </c>
      <c r="H18" s="70" t="inlineStr"/>
    </row>
    <row r="19">
      <c r="A19" s="70" t="inlineStr">
        <is>
          <t>ND 80'S CAR (2)</t>
        </is>
      </c>
      <c r="B19" s="70" t="n">
        <v>2</v>
      </c>
      <c r="C19" s="70" t="inlineStr">
        <is>
          <t>108/15</t>
        </is>
      </c>
      <c r="D19" s="70" t="inlineStr">
        <is>
          <t>Fri 10/30/2026</t>
        </is>
      </c>
      <c r="E19" s="70" t="n">
        <v>29</v>
      </c>
      <c r="F19" s="70" t="inlineStr">
        <is>
          <t>Main</t>
        </is>
      </c>
      <c r="G19" s="70" t="inlineStr">
        <is>
          <t>INT JUDY'S HOUSE - SUNROOM/LIVING ROOM</t>
        </is>
      </c>
      <c r="H19" s="7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Microsoft Office User</dc:creator>
  <dcterms:created xmlns:dcterms="http://purl.org/dc/terms/" xmlns:xsi="http://www.w3.org/2001/XMLSchema-instance" xsi:type="dcterms:W3CDTF">2022-03-08T17:02:37Z</dcterms:created>
  <dcterms:modified xmlns:dcterms="http://purl.org/dc/terms/" xmlns:xsi="http://www.w3.org/2001/XMLSchema-instance" xsi:type="dcterms:W3CDTF">2026-10-21T21:40:19Z</dcterms:modified>
  <cp:lastModifiedBy>Chad Kinsey</cp:lastModifiedBy>
  <cp:lastPrinted>2026-09-15T12:09:54Z</cp:lastPrinted>
</cp:coreProperties>
</file>